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fmanjoe\AppData\Local\Microsoft\Windows\INetCache\Content.Outlook\7AHQ27QF\"/>
    </mc:Choice>
  </mc:AlternateContent>
  <xr:revisionPtr revIDLastSave="0" documentId="13_ncr:1_{63BDF51E-4D22-43DE-9D34-A93E76E86024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xlnm.Print_Area" localSheetId="4">'Balance Sheet YTD'!$A$1:$BI$59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YTD'!$A$1:$BM$75</definedName>
    <definedName name="_xlnm.Print_Area" localSheetId="0">'WACKER at a glance'!$A$1:$R$31</definedName>
    <definedName name="_xlnm.Print_Area" localSheetId="1">'WACKER at a glance Quarterly'!$A$1:$BM$30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51" i="4" l="1"/>
  <c r="AV46" i="4"/>
  <c r="AT46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2" i="4"/>
  <c r="AY46" i="4"/>
  <c r="AY44" i="4"/>
  <c r="AY39" i="4"/>
  <c r="AY38" i="4"/>
  <c r="AX52" i="4"/>
  <c r="AX46" i="4"/>
  <c r="AX44" i="4"/>
  <c r="AX39" i="4"/>
  <c r="AX38" i="4"/>
  <c r="AW52" i="4"/>
  <c r="AW44" i="4"/>
  <c r="AW46" i="4"/>
  <c r="AW39" i="4"/>
  <c r="AW38" i="4"/>
  <c r="AV52" i="4"/>
  <c r="AV44" i="4"/>
  <c r="AV39" i="4"/>
  <c r="AV38" i="4"/>
  <c r="AU38" i="4"/>
  <c r="AU39" i="4"/>
  <c r="AT38" i="4"/>
  <c r="AT39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<sst xmlns="http://schemas.openxmlformats.org/spreadsheetml/2006/main" count="951" uniqueCount="173">
  <si>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</si>
  <si>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</si>
  <si>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</si>
  <si>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</si>
  <si>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</si>
  <si>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</si>
  <si>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</si>
  <si>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</si>
  <si>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</si>
  <si>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</si>
  <si>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</si>
  <si>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</si>
  <si>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</si>
  <si>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</si>
  <si>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</si>
  <si>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</si>
  <si>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</si>
  <si>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</si>
  <si>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</si>
  <si>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</si>
  <si>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</si>
  <si>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</si>
  <si>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</si>
  <si>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</si>
  <si>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</si>
  <si>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</si>
  <si>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</si>
  <si>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</si>
  <si>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</si>
  <si>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</si>
  <si>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</si>
  <si>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</si>
  <si>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</si>
  <si>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</si>
  <si>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</si>
  <si>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</si>
  <si>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</si>
  <si>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</si>
  <si>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</si>
  <si>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</si>
  <si>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</si>
  <si>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</si>
  <si>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</si>
  <si>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</si>
  <si>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</si>
  <si>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</si>
  <si>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</si>
  <si>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</si>
  <si>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</si>
  <si>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</si>
  <si>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</si>
  <si>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</si>
  <si>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</si>
  <si>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</si>
  <si>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</si>
  <si>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</si>
  <si>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</si>
  <si>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</si>
  <si>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</si>
  <si>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</si>
  <si>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</si>
  <si>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</si>
  <si>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</si>
  <si>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</si>
  <si>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</si>
  <si>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</si>
  <si>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</si>
  <si>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</si>
  <si>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</si>
  <si>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</si>
  <si>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</si>
  <si>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</si>
  <si>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</si>
  <si>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</si>
  <si>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</si>
  <si>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</si>
  <si>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</si>
  <si>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</si>
  <si>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</si>
  <si>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</si>
  <si>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</si>
  <si>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</si>
  <si>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</si>
  <si>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</si>
  <si>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</si>
  <si>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</si>
  <si>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</si>
  <si>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</si>
  <si>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</si>
  <si>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</si>
  <si>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</si>
  <si>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acquisition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</si>
  <si>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</si>
  <si>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</si>
  <si>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</si>
  <si>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</si>
  <si>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</si>
  <si>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</si>
  <si>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</si>
  <si>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</si>
  <si>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</si>
  <si>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</si>
  <si>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</si>
  <si>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</si>
  <si>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</si>
  <si>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</si>
  <si>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</si>
  <si>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</si>
  <si>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</si>
  <si>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</si>
  <si>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</si>
  <si>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</si>
  <si>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</si>
  <si>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</si>
  <si>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</si>
  <si>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</si>
  <si>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</si>
  <si>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</si>
  <si>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</si>
  <si>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</si>
  <si>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</si>
  <si>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</si>
  <si>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</si>
  <si>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</si>
  <si>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</si>
  <si>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</si>
  <si>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</si>
  <si>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</si>
  <si>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</si>
  <si>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</si>
  <si>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</si>
  <si>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</si>
  <si>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</si>
  <si>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</si>
  <si>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</si>
  <si>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Proceeds from disposal of fixed assets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</si>
  <si>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</si>
  <si>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</si>
  <si>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</si>
  <si>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</si>
  <si>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</si>
  <si>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</si>
  <si>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</si>
  <si>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</si>
  <si>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</si>
  <si>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</si>
  <si>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</si>
  <si>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</si>
  <si>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</si>
  <si>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</si>
  <si>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</si>
  <si>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</si>
  <si>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</si>
  <si>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</si>
  <si>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</si>
  <si>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</si>
  <si>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</si>
  <si>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</si>
  <si>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</si>
  <si>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</si>
  <si>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</si>
  <si>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</si>
  <si>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</si>
  <si>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 xml:space="preserve">9M </t>
  </si>
  <si>
    <t xml:space="preserve">12M </t>
  </si>
  <si>
    <t xml:space="preserve">3M </t>
  </si>
  <si>
    <t>CHEMICALS (SILICONES + POLYMERS)</t>
  </si>
  <si>
    <t>Changes in trade payables</t>
  </si>
  <si>
    <t>-</t>
  </si>
  <si>
    <t>6M 2022</t>
  </si>
  <si>
    <t xml:space="preserve">6M </t>
  </si>
  <si>
    <t>June 30</t>
  </si>
  <si>
    <t>Minority shares in limited partnership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</si>
</sst>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10" fillId="0" borderId="0" xfId="0" applyFont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3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165" fontId="4" fillId="5" borderId="0" xfId="2" applyNumberFormat="1" applyFont="1" applyFill="1"/>
    <xf numFmtId="0" fontId="16" fillId="6" borderId="0" xfId="2" applyFont="1" applyFill="1"/>
    <xf numFmtId="0" fontId="18" fillId="8" borderId="0" xfId="0" applyFont="1" applyFill="1" applyAlignment="1">
      <alignment horizontal="right"/>
    </xf>
    <xf numFmtId="0" fontId="19" fillId="6" borderId="1" xfId="2" applyFont="1" applyFill="1" applyBorder="1" applyAlignment="1">
      <alignment horizontal="center" vertical="top"/>
    </xf>
    <xf numFmtId="165" fontId="16" fillId="6" borderId="0" xfId="2" applyNumberFormat="1" applyFont="1" applyFill="1"/>
    <xf numFmtId="164" fontId="16" fillId="6" borderId="0" xfId="3" applyNumberFormat="1" applyFont="1" applyFill="1" applyBorder="1"/>
    <xf numFmtId="4" fontId="16" fillId="6" borderId="0" xfId="2" applyNumberFormat="1" applyFont="1" applyFill="1"/>
    <xf numFmtId="0" fontId="19" fillId="6" borderId="1" xfId="2" applyFont="1" applyFill="1" applyBorder="1" applyAlignment="1">
      <alignment horizontal="right"/>
    </xf>
    <xf numFmtId="3" fontId="16" fillId="6" borderId="0" xfId="2" applyNumberFormat="1" applyFont="1" applyFill="1"/>
    <xf numFmtId="0" fontId="19" fillId="6" borderId="1" xfId="2" applyFont="1" applyFill="1" applyBorder="1"/>
    <xf numFmtId="0" fontId="20" fillId="6" borderId="0" xfId="2" applyFont="1" applyFill="1"/>
    <xf numFmtId="0" fontId="17" fillId="7" borderId="0" xfId="2" applyFont="1" applyFill="1"/>
    <xf numFmtId="0" fontId="18" fillId="7" borderId="0" xfId="2" applyFont="1" applyFill="1"/>
    <xf numFmtId="0" fontId="18" fillId="8" borderId="0" xfId="2" applyFont="1" applyFill="1"/>
    <xf numFmtId="0" fontId="19" fillId="6" borderId="1" xfId="0" applyFont="1" applyFill="1" applyBorder="1"/>
    <xf numFmtId="0" fontId="16" fillId="6" borderId="1" xfId="2" applyFont="1" applyFill="1" applyBorder="1"/>
    <xf numFmtId="0" fontId="19" fillId="6" borderId="0" xfId="2" applyFont="1" applyFill="1"/>
    <xf numFmtId="0" fontId="16" fillId="6" borderId="3" xfId="2" applyFont="1" applyFill="1" applyBorder="1"/>
    <xf numFmtId="164" fontId="4" fillId="0" borderId="0" xfId="3" quotePrefix="1" applyNumberFormat="1" applyFont="1" applyFill="1" applyBorder="1" applyAlignment="1">
      <alignment horizontal="right"/>
    </xf>
    <xf numFmtId="0" fontId="4" fillId="2" borderId="0" xfId="2" applyFont="1" applyFill="1"/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99999"/>
      <color rgb="FF634A95"/>
      <color rgb="FF96C03A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zoomScaleNormal="100" zoomScaleSheetLayoutView="10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S6" sqref="S6"/>
    </sheetView>
  </sheetViews>
  <sheetFormatPr baseColWidth="10" defaultColWidth="11.453125" defaultRowHeight="13" outlineLevelCol="1" x14ac:dyDescent="0.3"/>
  <cols>
    <col min="1" max="1" width="51.1796875" style="4" customWidth="1"/>
    <col min="2" max="2" width="11.1796875" style="4" hidden="1" customWidth="1" outlineLevel="1"/>
    <col min="3" max="11" width="11.453125" style="4" hidden="1" customWidth="1" outlineLevel="1"/>
    <col min="12" max="12" width="11.7265625" style="4" hidden="1" customWidth="1" outlineLevel="1"/>
    <col min="13" max="13" width="11.453125" style="4" hidden="1" customWidth="1" outlineLevel="1"/>
    <col min="14" max="14" width="11.453125" style="4" collapsed="1"/>
    <col min="15" max="18" width="11.453125" style="4"/>
    <col min="19" max="19" width="12.453125" style="51" customWidth="1"/>
    <col min="20" max="16384" width="11.453125" style="4"/>
  </cols>
  <sheetData>
    <row r="1" spans="1:19" ht="15.5" x14ac:dyDescent="0.35">
      <c r="A1" s="3" t="s">
        <v>110</v>
      </c>
    </row>
    <row r="3" spans="1:19" x14ac:dyDescent="0.3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3">
        <v>2016</v>
      </c>
      <c r="M3" s="25">
        <v>2016</v>
      </c>
      <c r="N3" s="23">
        <v>2017</v>
      </c>
      <c r="O3" s="25">
        <v>2018</v>
      </c>
      <c r="P3" s="23">
        <v>2019</v>
      </c>
      <c r="Q3" s="25">
        <v>2020</v>
      </c>
      <c r="R3" s="23">
        <v>2021</v>
      </c>
      <c r="S3" s="52" t="s">
        <v>169</v>
      </c>
    </row>
    <row r="4" spans="1:19" ht="3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6" t="s">
        <v>112</v>
      </c>
      <c r="M4" s="27" t="s">
        <v>113</v>
      </c>
      <c r="N4" s="26"/>
      <c r="O4" s="26"/>
      <c r="P4" s="26"/>
      <c r="Q4" s="26"/>
      <c r="R4" s="26"/>
      <c r="S4" s="53"/>
    </row>
    <row r="6" spans="1:19" ht="12.75" customHeight="1" x14ac:dyDescent="0.3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9">
        <v>6207.5</v>
      </c>
      <c r="S6" s="54">
        <v>4250.3999999999996</v>
      </c>
    </row>
    <row r="7" spans="1:19" ht="12.75" customHeight="1" x14ac:dyDescent="0.3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9">
        <v>1538.5</v>
      </c>
      <c r="S7" s="54">
        <v>1269.5</v>
      </c>
    </row>
    <row r="8" spans="1:19" ht="12.75" customHeight="1" x14ac:dyDescent="0.3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3">
        <v>0.24784534836890859</v>
      </c>
      <c r="S8" s="55">
        <v>0.29867777150385849</v>
      </c>
    </row>
    <row r="9" spans="1:19" ht="12.75" customHeight="1" x14ac:dyDescent="0.3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9">
        <v>1134.3</v>
      </c>
      <c r="S9" s="54">
        <v>1078</v>
      </c>
    </row>
    <row r="10" spans="1:19" ht="12.75" customHeight="1" x14ac:dyDescent="0.3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3">
        <v>0.18273056786145792</v>
      </c>
      <c r="S10" s="55">
        <v>0.25362318840579712</v>
      </c>
    </row>
    <row r="11" spans="1:19" ht="12.75" customHeight="1" x14ac:dyDescent="0.3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9">
        <v>-40.700000000000003</v>
      </c>
      <c r="S11" s="54">
        <v>-39.199999999999996</v>
      </c>
    </row>
    <row r="12" spans="1:19" ht="12.75" customHeight="1" x14ac:dyDescent="0.3">
      <c r="A12" s="1" t="s">
        <v>114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9">
        <v>1093.5999999999999</v>
      </c>
      <c r="S12" s="54">
        <v>1038.8</v>
      </c>
    </row>
    <row r="13" spans="1:19" ht="12.75" customHeight="1" x14ac:dyDescent="0.3">
      <c r="A13" s="1" t="s">
        <v>130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9">
        <v>827.8</v>
      </c>
      <c r="S13" s="54">
        <v>793.5</v>
      </c>
    </row>
    <row r="14" spans="1:19" ht="12.75" customHeight="1" x14ac:dyDescent="0.3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9">
        <v>0</v>
      </c>
      <c r="S14" s="54">
        <v>0</v>
      </c>
    </row>
    <row r="15" spans="1:19" ht="12.75" customHeight="1" x14ac:dyDescent="0.3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9">
        <v>827.8</v>
      </c>
      <c r="S15" s="54">
        <v>793.5</v>
      </c>
    </row>
    <row r="16" spans="1:19" s="17" customFormat="1" ht="12.75" customHeight="1" x14ac:dyDescent="0.3">
      <c r="A16" s="17" t="s">
        <v>129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4">
        <v>16.24260791747523</v>
      </c>
      <c r="S16" s="56">
        <v>15.588394561027165</v>
      </c>
    </row>
    <row r="17" spans="1:19" s="17" customFormat="1" ht="12.75" customHeight="1" x14ac:dyDescent="0.3">
      <c r="A17" s="17" t="s">
        <v>128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4">
        <v>16.24260791747523</v>
      </c>
      <c r="S17" s="56">
        <v>15.588394561027165</v>
      </c>
    </row>
    <row r="18" spans="1:19" ht="12.75" customHeight="1" x14ac:dyDescent="0.3">
      <c r="A18" s="1" t="s">
        <v>150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9">
        <v>343.8</v>
      </c>
      <c r="S18" s="54">
        <v>183.5</v>
      </c>
    </row>
    <row r="19" spans="1:19" ht="12.75" customHeight="1" x14ac:dyDescent="0.3">
      <c r="A19" s="1" t="s">
        <v>162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9">
        <v>404.2</v>
      </c>
      <c r="S19" s="54">
        <v>191.5</v>
      </c>
    </row>
    <row r="20" spans="1:19" ht="12.75" customHeight="1" x14ac:dyDescent="0.3">
      <c r="A20" s="1" t="s">
        <v>152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9">
        <v>760.80000000000041</v>
      </c>
      <c r="S20" s="54">
        <v>114.62000000000006</v>
      </c>
    </row>
    <row r="21" spans="1:19" ht="12.75" customHeight="1" x14ac:dyDescent="0.3">
      <c r="A21" s="1" t="s">
        <v>111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7">
        <v>5.8900000000000001E-2</v>
      </c>
      <c r="P21" s="37">
        <v>-0.113</v>
      </c>
      <c r="Q21" s="37">
        <v>5.6000000000000001E-2</v>
      </c>
      <c r="R21" s="37">
        <v>0.28299999999999997</v>
      </c>
      <c r="S21" s="68" t="s">
        <v>168</v>
      </c>
    </row>
    <row r="22" spans="1:19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39"/>
      <c r="S22" s="54"/>
    </row>
    <row r="23" spans="1:19" ht="12.75" customHeight="1" x14ac:dyDescent="0.3">
      <c r="A23" s="1"/>
      <c r="B23" s="18" t="s">
        <v>108</v>
      </c>
      <c r="C23" s="18" t="s">
        <v>108</v>
      </c>
      <c r="D23" s="18" t="s">
        <v>108</v>
      </c>
      <c r="E23" s="18" t="s">
        <v>108</v>
      </c>
      <c r="F23" s="18" t="s">
        <v>108</v>
      </c>
      <c r="G23" s="18" t="s">
        <v>108</v>
      </c>
      <c r="H23" s="18" t="s">
        <v>108</v>
      </c>
      <c r="I23" s="18" t="s">
        <v>108</v>
      </c>
      <c r="J23" s="18" t="s">
        <v>108</v>
      </c>
      <c r="K23" s="18" t="s">
        <v>108</v>
      </c>
      <c r="L23" s="18" t="s">
        <v>108</v>
      </c>
      <c r="M23" s="18" t="s">
        <v>108</v>
      </c>
      <c r="N23" s="18" t="s">
        <v>108</v>
      </c>
      <c r="O23" s="18" t="s">
        <v>108</v>
      </c>
      <c r="P23" s="18" t="s">
        <v>108</v>
      </c>
      <c r="Q23" s="18" t="s">
        <v>108</v>
      </c>
      <c r="R23" s="45" t="s">
        <v>108</v>
      </c>
      <c r="S23" s="57" t="s">
        <v>171</v>
      </c>
    </row>
    <row r="24" spans="1:19" ht="12.75" customHeight="1" x14ac:dyDescent="0.3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9">
        <v>8134.3</v>
      </c>
      <c r="S24" s="54">
        <v>8833.2000000000007</v>
      </c>
    </row>
    <row r="25" spans="1:19" ht="12.75" customHeight="1" x14ac:dyDescent="0.3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9">
        <v>3100.4</v>
      </c>
      <c r="S25" s="54">
        <v>4590.6000000000004</v>
      </c>
    </row>
    <row r="26" spans="1:19" ht="12.75" customHeight="1" x14ac:dyDescent="0.3">
      <c r="A26" s="1" t="s">
        <v>138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3">
        <v>0.38115142052788809</v>
      </c>
      <c r="S26" s="55">
        <v>0.51969841054204591</v>
      </c>
    </row>
    <row r="27" spans="1:19" ht="12.75" customHeight="1" x14ac:dyDescent="0.3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9">
        <v>1436.8</v>
      </c>
      <c r="S27" s="54">
        <v>1558.6</v>
      </c>
    </row>
    <row r="28" spans="1:19" ht="12.75" customHeight="1" x14ac:dyDescent="0.3">
      <c r="A28" s="1" t="s">
        <v>154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9">
        <v>-546.50000000000011</v>
      </c>
      <c r="S28" s="54">
        <v>-119.00000000000011</v>
      </c>
    </row>
    <row r="29" spans="1:19" s="10" customFormat="1" ht="12.75" customHeight="1" x14ac:dyDescent="0.3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6">
        <v>14406</v>
      </c>
      <c r="S29" s="58">
        <v>15250</v>
      </c>
    </row>
    <row r="30" spans="1:19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59"/>
    </row>
    <row r="31" spans="1:19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9" s="11" customFormat="1" ht="12" x14ac:dyDescent="0.25">
      <c r="A32" s="24"/>
      <c r="S32" s="60"/>
    </row>
    <row r="33" spans="1:19" s="11" customFormat="1" ht="10.5" x14ac:dyDescent="0.25">
      <c r="S33" s="60"/>
    </row>
    <row r="34" spans="1:19" s="11" customFormat="1" ht="10.5" x14ac:dyDescent="0.25">
      <c r="S34" s="60"/>
    </row>
    <row r="35" spans="1:19" x14ac:dyDescent="0.3">
      <c r="A35" s="24"/>
    </row>
    <row r="38" spans="1:19" x14ac:dyDescent="0.3">
      <c r="K38" s="17"/>
    </row>
    <row r="39" spans="1:19" ht="14" x14ac:dyDescent="0.3">
      <c r="L39" s="2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37"/>
  <sheetViews>
    <sheetView tabSelected="1" zoomScaleNormal="100" zoomScaleSheetLayoutView="100" workbookViewId="0">
      <pane xSplit="1" ySplit="4" topLeftCell="BJ5" activePane="bottomRight" state="frozen"/>
      <selection pane="topRight" activeCell="B1" sqref="B1"/>
      <selection pane="bottomLeft" activeCell="A5" sqref="A5"/>
      <selection pane="bottomRight" activeCell="BS6" sqref="BS6"/>
    </sheetView>
  </sheetViews>
  <sheetFormatPr baseColWidth="10" defaultColWidth="11.453125" defaultRowHeight="13" outlineLevelCol="1" x14ac:dyDescent="0.3"/>
  <cols>
    <col min="1" max="1" width="49.81640625" style="4" customWidth="1"/>
    <col min="2" max="44" width="11.453125" style="4" hidden="1" customWidth="1" outlineLevel="1"/>
    <col min="45" max="45" width="11.7265625" style="4" hidden="1" customWidth="1" outlineLevel="1"/>
    <col min="46" max="52" width="11.453125" style="4" hidden="1" customWidth="1" outlineLevel="1"/>
    <col min="53" max="53" width="11.7265625" style="4" hidden="1" customWidth="1" outlineLevel="1"/>
    <col min="54" max="61" width="11.453125" style="4" hidden="1" customWidth="1" outlineLevel="1"/>
    <col min="62" max="62" width="11.453125" style="4" customWidth="1" collapsed="1"/>
    <col min="63" max="63" width="11.453125" style="4" customWidth="1"/>
    <col min="64" max="65" width="11.453125" style="4"/>
    <col min="66" max="66" width="11.453125" style="51" collapsed="1"/>
    <col min="67" max="67" width="11.453125" style="51"/>
    <col min="68" max="68" width="11.453125" style="51" customWidth="1"/>
    <col min="69" max="71" width="11.453125" style="51"/>
    <col min="72" max="16384" width="11.453125" style="4"/>
  </cols>
  <sheetData>
    <row r="1" spans="1:71" ht="15.5" x14ac:dyDescent="0.35">
      <c r="A1" s="3" t="s">
        <v>0</v>
      </c>
    </row>
    <row r="3" spans="1:71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1"/>
      <c r="BO3" s="62">
        <v>2021</v>
      </c>
      <c r="BP3" s="62"/>
      <c r="BQ3" s="62"/>
      <c r="BR3" s="63"/>
      <c r="BS3" s="63">
        <v>2022</v>
      </c>
    </row>
    <row r="4" spans="1:71" ht="14.5" x14ac:dyDescent="0.3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143</v>
      </c>
      <c r="BC4" s="15" t="s">
        <v>144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59" t="s">
        <v>1</v>
      </c>
      <c r="BO4" s="59" t="s">
        <v>2</v>
      </c>
      <c r="BP4" s="59" t="s">
        <v>3</v>
      </c>
      <c r="BQ4" s="64" t="s">
        <v>4</v>
      </c>
      <c r="BR4" s="59" t="s">
        <v>1</v>
      </c>
      <c r="BS4" s="59" t="s">
        <v>2</v>
      </c>
    </row>
    <row r="6" spans="1:71" ht="12.75" customHeight="1" x14ac:dyDescent="0.3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8">
        <v>1133.0999999999999</v>
      </c>
      <c r="AU6" s="28">
        <v>1199.2000000000003</v>
      </c>
      <c r="AV6" s="28">
        <v>1150.7999999999997</v>
      </c>
      <c r="AW6" s="28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4">
        <v>1359.6</v>
      </c>
      <c r="BO6" s="54">
        <v>1501</v>
      </c>
      <c r="BP6" s="54">
        <v>1658.6</v>
      </c>
      <c r="BQ6" s="54">
        <v>1688.3000000000002</v>
      </c>
      <c r="BR6" s="54">
        <v>2076.1999999999998</v>
      </c>
      <c r="BS6" s="54">
        <v>2174.1999999999998</v>
      </c>
    </row>
    <row r="7" spans="1:71" ht="12.75" customHeight="1" x14ac:dyDescent="0.3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>
        <v>351</v>
      </c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8">
        <v>205.3</v>
      </c>
      <c r="AU7" s="28">
        <v>265</v>
      </c>
      <c r="AV7" s="28">
        <v>264</v>
      </c>
      <c r="AW7" s="28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4">
        <v>257.7</v>
      </c>
      <c r="BO7" s="54">
        <v>320.90000000000003</v>
      </c>
      <c r="BP7" s="54">
        <v>449.6</v>
      </c>
      <c r="BQ7" s="54">
        <v>510.29999999999995</v>
      </c>
      <c r="BR7" s="54">
        <v>643.70000000000005</v>
      </c>
      <c r="BS7" s="54">
        <v>625.79999999999995</v>
      </c>
    </row>
    <row r="8" spans="1:71" ht="12.75" customHeight="1" x14ac:dyDescent="0.3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>
        <v>0.27173492296972979</v>
      </c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9">
        <v>0.18118436148618836</v>
      </c>
      <c r="AU8" s="29">
        <v>0.22098065376917941</v>
      </c>
      <c r="AV8" s="29">
        <v>0.22940563086548493</v>
      </c>
      <c r="AW8" s="29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5">
        <v>0.18954104148278905</v>
      </c>
      <c r="BO8" s="55">
        <v>0.2137908061292472</v>
      </c>
      <c r="BP8" s="55">
        <v>0.27107198842397207</v>
      </c>
      <c r="BQ8" s="55">
        <v>0.30225670793105486</v>
      </c>
      <c r="BR8" s="55">
        <v>0.31003756863500631</v>
      </c>
      <c r="BS8" s="55">
        <v>0.28783000643915002</v>
      </c>
    </row>
    <row r="9" spans="1:71" ht="12.75" customHeight="1" x14ac:dyDescent="0.3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>
        <v>245.90000000000006</v>
      </c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8">
        <v>64.099999999999994</v>
      </c>
      <c r="AU9" s="28">
        <v>104.5</v>
      </c>
      <c r="AV9" s="28">
        <v>108.1</v>
      </c>
      <c r="AW9" s="28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4">
        <v>166.2</v>
      </c>
      <c r="BO9" s="54">
        <v>228.00000000000006</v>
      </c>
      <c r="BP9" s="54">
        <v>358.5</v>
      </c>
      <c r="BQ9" s="54">
        <v>381.59999999999991</v>
      </c>
      <c r="BR9" s="54">
        <v>549.5</v>
      </c>
      <c r="BS9" s="54">
        <v>528.5</v>
      </c>
    </row>
    <row r="10" spans="1:71" ht="12.75" customHeight="1" x14ac:dyDescent="0.3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>
        <v>0.19036928079275373</v>
      </c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9">
        <v>5.6570470390962843E-2</v>
      </c>
      <c r="AU10" s="29">
        <v>8.7141427618412259E-2</v>
      </c>
      <c r="AV10" s="29">
        <v>9.393465415363228E-2</v>
      </c>
      <c r="AW10" s="29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5">
        <v>0.12224183583406885</v>
      </c>
      <c r="BO10" s="55">
        <v>0.15189873417721522</v>
      </c>
      <c r="BP10" s="55">
        <v>0.21614614735318946</v>
      </c>
      <c r="BQ10" s="55">
        <v>0.22602618018124734</v>
      </c>
      <c r="BR10" s="55">
        <v>0.26466621712744437</v>
      </c>
      <c r="BS10" s="55">
        <v>0.24307791371538959</v>
      </c>
    </row>
    <row r="11" spans="1:71" ht="12.75" customHeight="1" x14ac:dyDescent="0.3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>
        <v>-7.9000000000000057</v>
      </c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8">
        <v>-24.7</v>
      </c>
      <c r="AU11" s="28">
        <v>-22.099999999999998</v>
      </c>
      <c r="AV11" s="28">
        <v>-23.299999999999994</v>
      </c>
      <c r="AW11" s="28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4">
        <v>-9.6999999999999993</v>
      </c>
      <c r="BO11" s="54">
        <v>-10.400000000000002</v>
      </c>
      <c r="BP11" s="54">
        <v>-10.5</v>
      </c>
      <c r="BQ11" s="54">
        <v>-10.100000000000001</v>
      </c>
      <c r="BR11" s="54">
        <v>-18.7</v>
      </c>
      <c r="BS11" s="54">
        <v>-20.499999999999996</v>
      </c>
    </row>
    <row r="12" spans="1:71" ht="12.75" customHeight="1" x14ac:dyDescent="0.3">
      <c r="A12" s="1" t="s">
        <v>114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>
        <v>238.00000000000006</v>
      </c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8">
        <v>39.4</v>
      </c>
      <c r="AU12" s="28">
        <v>82.4</v>
      </c>
      <c r="AV12" s="28">
        <v>84.8</v>
      </c>
      <c r="AW12" s="28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4">
        <v>156.5</v>
      </c>
      <c r="BO12" s="54">
        <v>217.60000000000002</v>
      </c>
      <c r="BP12" s="54">
        <v>348</v>
      </c>
      <c r="BQ12" s="54">
        <v>371.49999999999989</v>
      </c>
      <c r="BR12" s="54">
        <v>530.79999999999995</v>
      </c>
      <c r="BS12" s="54">
        <v>508</v>
      </c>
    </row>
    <row r="13" spans="1:71" ht="12.75" customHeight="1" x14ac:dyDescent="0.3">
      <c r="A13" s="1" t="s">
        <v>115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>
        <v>27.2</v>
      </c>
      <c r="AU13" s="28">
        <v>57.599999999999994</v>
      </c>
      <c r="AV13" s="28">
        <v>63.2</v>
      </c>
      <c r="AW13" s="28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4">
        <v>117.9</v>
      </c>
      <c r="BO13" s="54">
        <v>173.20000000000002</v>
      </c>
      <c r="BP13" s="54">
        <v>264.5</v>
      </c>
      <c r="BQ13" s="54">
        <v>272.19999999999993</v>
      </c>
      <c r="BR13" s="54">
        <v>402.6</v>
      </c>
      <c r="BS13" s="54">
        <v>390.9</v>
      </c>
    </row>
    <row r="14" spans="1:71" ht="12.75" customHeight="1" x14ac:dyDescent="0.3">
      <c r="A14" s="1" t="s">
        <v>116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>
        <v>-11.1</v>
      </c>
      <c r="AU14" s="28">
        <v>1.2999999999999989</v>
      </c>
      <c r="AV14" s="28">
        <v>4.3000000000000007</v>
      </c>
      <c r="AW14" s="28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</row>
    <row r="15" spans="1:71" ht="12.75" customHeight="1" x14ac:dyDescent="0.3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>
        <v>168.00000000000006</v>
      </c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8">
        <v>16.100000000000001</v>
      </c>
      <c r="AU15" s="28">
        <v>58.899999999999991</v>
      </c>
      <c r="AV15" s="28">
        <v>67.5</v>
      </c>
      <c r="AW15" s="28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4">
        <v>117.9</v>
      </c>
      <c r="BO15" s="54">
        <v>173.20000000000002</v>
      </c>
      <c r="BP15" s="54">
        <v>264.5</v>
      </c>
      <c r="BQ15" s="54">
        <v>272.19999999999993</v>
      </c>
      <c r="BR15" s="54">
        <v>402.6</v>
      </c>
      <c r="BS15" s="54">
        <v>390.9</v>
      </c>
    </row>
    <row r="16" spans="1:71" ht="12.75" customHeight="1" x14ac:dyDescent="0.3">
      <c r="A16" s="17" t="s">
        <v>129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0">
        <v>0.52</v>
      </c>
      <c r="AU16" s="30">
        <v>1.1299999999999999</v>
      </c>
      <c r="AV16" s="30">
        <v>1.23</v>
      </c>
      <c r="AW16" s="30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6">
        <v>2.2867273013077041</v>
      </c>
      <c r="BO16" s="56">
        <v>3.3918446326615159</v>
      </c>
      <c r="BP16" s="56">
        <v>5.2216290665424152</v>
      </c>
      <c r="BQ16" s="56">
        <v>5.3424069169635962</v>
      </c>
      <c r="BR16" s="56">
        <v>7.9230269876295099</v>
      </c>
      <c r="BS16" s="56">
        <v>7.6653675733976554</v>
      </c>
    </row>
    <row r="17" spans="1:71" s="17" customFormat="1" ht="12.75" customHeight="1" x14ac:dyDescent="0.3">
      <c r="A17" s="17" t="s">
        <v>128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V17" s="17">
        <v>3.39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30">
        <v>0.41000000000000003</v>
      </c>
      <c r="AU17" s="30">
        <v>1.1499999999999999</v>
      </c>
      <c r="AV17" s="30">
        <v>1.29</v>
      </c>
      <c r="AW17" s="30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6">
        <v>2.2867273013077041</v>
      </c>
      <c r="BO17" s="56">
        <v>3.3918446326615159</v>
      </c>
      <c r="BP17" s="56">
        <v>5.2216290665424152</v>
      </c>
      <c r="BQ17" s="56">
        <v>5.3424069169635962</v>
      </c>
      <c r="BR17" s="56">
        <v>7.9230269876295099</v>
      </c>
      <c r="BS17" s="56">
        <v>7.6653675733976554</v>
      </c>
    </row>
    <row r="18" spans="1:71" ht="12.75" customHeight="1" x14ac:dyDescent="0.3">
      <c r="A18" s="1" t="s">
        <v>150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>
        <v>136.6</v>
      </c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8">
        <v>90.7</v>
      </c>
      <c r="AU18" s="28">
        <v>65.400000000000006</v>
      </c>
      <c r="AV18" s="28">
        <v>76.600000000000009</v>
      </c>
      <c r="AW18" s="28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4">
        <v>42</v>
      </c>
      <c r="BO18" s="54">
        <v>68.2</v>
      </c>
      <c r="BP18" s="54">
        <v>86.300000000000011</v>
      </c>
      <c r="BQ18" s="54">
        <v>147.30000000000001</v>
      </c>
      <c r="BR18" s="54">
        <v>83.8</v>
      </c>
      <c r="BS18" s="54">
        <v>99.7</v>
      </c>
    </row>
    <row r="19" spans="1:71" ht="12.75" customHeight="1" x14ac:dyDescent="0.3">
      <c r="A19" s="1" t="s">
        <v>162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>
        <v>105.09999999999994</v>
      </c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4">
        <v>91.5</v>
      </c>
      <c r="BO19" s="54">
        <v>92.9</v>
      </c>
      <c r="BP19" s="54">
        <v>91.1</v>
      </c>
      <c r="BQ19" s="54">
        <v>128.69999999999996</v>
      </c>
      <c r="BR19" s="54">
        <v>94.2</v>
      </c>
      <c r="BS19" s="54">
        <v>97.3</v>
      </c>
    </row>
    <row r="20" spans="1:71" ht="12.75" customHeight="1" x14ac:dyDescent="0.3">
      <c r="A20" s="1" t="s">
        <v>152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>
        <v>96.700000000000074</v>
      </c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8">
        <v>-10.299999999999962</v>
      </c>
      <c r="AU20" s="28">
        <v>120.79999999999993</v>
      </c>
      <c r="AV20" s="28">
        <v>208.9000000000002</v>
      </c>
      <c r="AW20" s="28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4">
        <v>131.1</v>
      </c>
      <c r="BO20" s="54">
        <v>208.20000000000002</v>
      </c>
      <c r="BP20" s="54">
        <v>425.9</v>
      </c>
      <c r="BQ20" s="54">
        <v>-4.3999999999996362</v>
      </c>
      <c r="BR20" s="54">
        <v>18.199999999999989</v>
      </c>
      <c r="BS20" s="54">
        <v>96.420000000000073</v>
      </c>
    </row>
    <row r="21" spans="1:71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28"/>
      <c r="AV21" s="28"/>
      <c r="AW21" s="28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4"/>
      <c r="BO21" s="54"/>
      <c r="BP21" s="54"/>
      <c r="BQ21" s="54"/>
      <c r="BR21" s="54"/>
      <c r="BS21" s="54"/>
    </row>
    <row r="22" spans="1:71" ht="12.75" customHeight="1" x14ac:dyDescent="0.3">
      <c r="A22" s="1"/>
      <c r="B22" s="18" t="s">
        <v>107</v>
      </c>
      <c r="C22" s="18" t="s">
        <v>125</v>
      </c>
      <c r="D22" s="18" t="s">
        <v>109</v>
      </c>
      <c r="E22" s="18" t="s">
        <v>108</v>
      </c>
      <c r="F22" s="18" t="s">
        <v>107</v>
      </c>
      <c r="G22" s="18" t="s">
        <v>125</v>
      </c>
      <c r="H22" s="18" t="s">
        <v>109</v>
      </c>
      <c r="I22" s="18" t="s">
        <v>108</v>
      </c>
      <c r="J22" s="18" t="s">
        <v>107</v>
      </c>
      <c r="K22" s="18" t="s">
        <v>125</v>
      </c>
      <c r="L22" s="18" t="s">
        <v>109</v>
      </c>
      <c r="M22" s="18" t="s">
        <v>108</v>
      </c>
      <c r="N22" s="18" t="s">
        <v>107</v>
      </c>
      <c r="O22" s="18" t="s">
        <v>125</v>
      </c>
      <c r="P22" s="18" t="s">
        <v>109</v>
      </c>
      <c r="Q22" s="18" t="s">
        <v>108</v>
      </c>
      <c r="R22" s="18" t="s">
        <v>107</v>
      </c>
      <c r="S22" s="18" t="s">
        <v>125</v>
      </c>
      <c r="T22" s="18" t="s">
        <v>109</v>
      </c>
      <c r="U22" s="18" t="s">
        <v>108</v>
      </c>
      <c r="V22" s="18" t="s">
        <v>107</v>
      </c>
      <c r="W22" s="18" t="s">
        <v>125</v>
      </c>
      <c r="X22" s="18" t="s">
        <v>109</v>
      </c>
      <c r="Y22" s="18" t="s">
        <v>108</v>
      </c>
      <c r="Z22" s="18" t="s">
        <v>107</v>
      </c>
      <c r="AA22" s="18" t="s">
        <v>125</v>
      </c>
      <c r="AB22" s="18" t="s">
        <v>109</v>
      </c>
      <c r="AC22" s="18" t="s">
        <v>108</v>
      </c>
      <c r="AD22" s="18" t="s">
        <v>107</v>
      </c>
      <c r="AE22" s="18" t="s">
        <v>125</v>
      </c>
      <c r="AF22" s="18" t="s">
        <v>109</v>
      </c>
      <c r="AG22" s="18" t="s">
        <v>108</v>
      </c>
      <c r="AH22" s="18" t="s">
        <v>107</v>
      </c>
      <c r="AI22" s="18" t="s">
        <v>125</v>
      </c>
      <c r="AJ22" s="18" t="s">
        <v>109</v>
      </c>
      <c r="AK22" s="18" t="s">
        <v>108</v>
      </c>
      <c r="AL22" s="18" t="s">
        <v>107</v>
      </c>
      <c r="AM22" s="18" t="s">
        <v>125</v>
      </c>
      <c r="AN22" s="18" t="s">
        <v>109</v>
      </c>
      <c r="AO22" s="18" t="s">
        <v>108</v>
      </c>
      <c r="AP22" s="18" t="s">
        <v>107</v>
      </c>
      <c r="AQ22" s="18" t="s">
        <v>125</v>
      </c>
      <c r="AR22" s="18" t="s">
        <v>109</v>
      </c>
      <c r="AS22" s="18" t="s">
        <v>108</v>
      </c>
      <c r="AT22" s="18" t="s">
        <v>107</v>
      </c>
      <c r="AU22" s="18" t="s">
        <v>125</v>
      </c>
      <c r="AV22" s="18" t="s">
        <v>109</v>
      </c>
      <c r="AW22" s="18" t="s">
        <v>108</v>
      </c>
      <c r="AX22" s="18" t="s">
        <v>107</v>
      </c>
      <c r="AY22" s="18" t="s">
        <v>125</v>
      </c>
      <c r="AZ22" s="18" t="s">
        <v>109</v>
      </c>
      <c r="BA22" s="18" t="s">
        <v>108</v>
      </c>
      <c r="BB22" s="18" t="s">
        <v>107</v>
      </c>
      <c r="BC22" s="18" t="s">
        <v>125</v>
      </c>
      <c r="BD22" s="18" t="s">
        <v>109</v>
      </c>
      <c r="BE22" s="18" t="s">
        <v>108</v>
      </c>
      <c r="BF22" s="18" t="s">
        <v>107</v>
      </c>
      <c r="BG22" s="18" t="s">
        <v>125</v>
      </c>
      <c r="BH22" s="18" t="s">
        <v>109</v>
      </c>
      <c r="BI22" s="18" t="s">
        <v>108</v>
      </c>
      <c r="BJ22" s="18" t="s">
        <v>107</v>
      </c>
      <c r="BK22" s="18" t="s">
        <v>125</v>
      </c>
      <c r="BL22" s="18" t="s">
        <v>109</v>
      </c>
      <c r="BM22" s="18" t="s">
        <v>108</v>
      </c>
      <c r="BN22" s="57" t="s">
        <v>107</v>
      </c>
      <c r="BO22" s="57" t="s">
        <v>125</v>
      </c>
      <c r="BP22" s="57" t="s">
        <v>109</v>
      </c>
      <c r="BQ22" s="57" t="s">
        <v>108</v>
      </c>
      <c r="BR22" s="57" t="s">
        <v>107</v>
      </c>
      <c r="BS22" s="57" t="s">
        <v>125</v>
      </c>
    </row>
    <row r="23" spans="1:71" ht="12.75" customHeight="1" x14ac:dyDescent="0.3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4">
        <v>7211.6</v>
      </c>
      <c r="BO23" s="54">
        <v>7368.6</v>
      </c>
      <c r="BP23" s="54">
        <v>7867.2</v>
      </c>
      <c r="BQ23" s="54">
        <v>8134.3</v>
      </c>
      <c r="BR23" s="54">
        <v>8492.7999999999993</v>
      </c>
      <c r="BS23" s="54">
        <v>8833.2000000000007</v>
      </c>
    </row>
    <row r="24" spans="1:71" ht="12.75" customHeight="1" x14ac:dyDescent="0.3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>
        <v>2617.8999999999996</v>
      </c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4">
        <v>2237.3000000000002</v>
      </c>
      <c r="BO24" s="54">
        <v>2341.6999999999998</v>
      </c>
      <c r="BP24" s="54">
        <v>2711.7</v>
      </c>
      <c r="BQ24" s="54">
        <v>3100.4</v>
      </c>
      <c r="BR24" s="54">
        <v>3913.8</v>
      </c>
      <c r="BS24" s="54">
        <v>4590.6000000000004</v>
      </c>
    </row>
    <row r="25" spans="1:71" ht="12.75" customHeight="1" x14ac:dyDescent="0.3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>
        <v>541.9</v>
      </c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4">
        <v>1424.9</v>
      </c>
      <c r="BO25" s="54">
        <v>1406.1999999999998</v>
      </c>
      <c r="BP25" s="54">
        <v>1441.7</v>
      </c>
      <c r="BQ25" s="54">
        <v>1436.8</v>
      </c>
      <c r="BR25" s="54">
        <v>1164.2</v>
      </c>
      <c r="BS25" s="54">
        <v>1558.6</v>
      </c>
    </row>
    <row r="26" spans="1:71" ht="12.75" customHeight="1" x14ac:dyDescent="0.3">
      <c r="A26" s="1" t="s">
        <v>155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>
        <v>-559.5</v>
      </c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4">
        <v>-44.799999999999955</v>
      </c>
      <c r="BO26" s="54">
        <v>-152.00000000000011</v>
      </c>
      <c r="BP26" s="54">
        <v>-538.40000000000009</v>
      </c>
      <c r="BQ26" s="54">
        <v>-546.50000000000011</v>
      </c>
      <c r="BR26" s="54">
        <v>-521.20000000000005</v>
      </c>
      <c r="BS26" s="54">
        <v>-119.00000000000011</v>
      </c>
    </row>
    <row r="27" spans="1:71" s="10" customFormat="1" ht="12.75" customHeight="1" x14ac:dyDescent="0.3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V27" s="10">
        <v>16602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58">
        <v>14332</v>
      </c>
      <c r="BO27" s="58">
        <v>14345</v>
      </c>
      <c r="BP27" s="58">
        <v>14324</v>
      </c>
      <c r="BQ27" s="58">
        <v>14406</v>
      </c>
      <c r="BR27" s="58">
        <v>14595</v>
      </c>
      <c r="BS27" s="58">
        <v>15250</v>
      </c>
    </row>
    <row r="28" spans="1:7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59"/>
      <c r="BO28" s="59"/>
      <c r="BP28" s="59"/>
      <c r="BQ28" s="59"/>
      <c r="BR28" s="65"/>
      <c r="BS28" s="65"/>
    </row>
    <row r="29" spans="1:7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6"/>
      <c r="BO29" s="66"/>
      <c r="BR29" s="67"/>
      <c r="BS29" s="67"/>
    </row>
    <row r="30" spans="1:71" s="11" customFormat="1" ht="12" x14ac:dyDescent="0.25">
      <c r="A30" s="24" t="s">
        <v>161</v>
      </c>
      <c r="BN30" s="60"/>
      <c r="BO30" s="60"/>
      <c r="BP30" s="60"/>
      <c r="BQ30" s="60"/>
      <c r="BR30" s="60"/>
      <c r="BS30" s="60"/>
    </row>
    <row r="31" spans="1:71" s="11" customFormat="1" ht="10.5" x14ac:dyDescent="0.25">
      <c r="BN31" s="60"/>
      <c r="BO31" s="60"/>
      <c r="BP31" s="60"/>
      <c r="BQ31" s="60"/>
      <c r="BR31" s="60"/>
      <c r="BS31" s="60"/>
    </row>
    <row r="32" spans="1:71" s="11" customFormat="1" ht="10.5" x14ac:dyDescent="0.25">
      <c r="BN32" s="60"/>
      <c r="BO32" s="60"/>
      <c r="BP32" s="60"/>
      <c r="BQ32" s="60"/>
      <c r="BR32" s="60"/>
      <c r="BS32" s="60"/>
    </row>
    <row r="33" spans="1:53" x14ac:dyDescent="0.3">
      <c r="A33" s="24"/>
    </row>
    <row r="36" spans="1:53" x14ac:dyDescent="0.3">
      <c r="AO36" s="17"/>
    </row>
    <row r="37" spans="1:53" ht="14" x14ac:dyDescent="0.3">
      <c r="AS37" s="20"/>
      <c r="BA37" s="20"/>
    </row>
  </sheetData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40"/>
  <sheetViews>
    <sheetView zoomScaleNormal="100" zoomScaleSheetLayoutView="100" workbookViewId="0">
      <pane xSplit="1" ySplit="4" topLeftCell="B5" activePane="bottomRight" state="frozen"/>
      <selection activeCell="BC15" sqref="BC15"/>
      <selection pane="topRight" activeCell="BC15" sqref="BC15"/>
      <selection pane="bottomLeft" activeCell="BC15" sqref="BC15"/>
      <selection pane="bottomRight" activeCell="BS6" sqref="BS6"/>
    </sheetView>
  </sheetViews>
  <sheetFormatPr baseColWidth="10" defaultColWidth="11.453125" defaultRowHeight="13" outlineLevelCol="1" x14ac:dyDescent="0.3"/>
  <cols>
    <col min="1" max="1" width="49.1796875" style="4" customWidth="1"/>
    <col min="2" max="61" width="11.453125" style="4" hidden="1" customWidth="1" outlineLevel="1"/>
    <col min="62" max="62" width="11.453125" style="4" collapsed="1"/>
    <col min="63" max="16384" width="11.453125" style="4"/>
  </cols>
  <sheetData>
    <row r="1" spans="1:71" ht="15.5" x14ac:dyDescent="0.35">
      <c r="A1" s="3" t="s">
        <v>33</v>
      </c>
    </row>
    <row r="3" spans="1:71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</row>
    <row r="4" spans="1:71" ht="14.5" x14ac:dyDescent="0.3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141</v>
      </c>
      <c r="BC4" s="18" t="s">
        <v>142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105</v>
      </c>
      <c r="BQ4" s="18" t="s">
        <v>106</v>
      </c>
      <c r="BR4" s="18" t="s">
        <v>103</v>
      </c>
      <c r="BS4" s="18" t="s">
        <v>104</v>
      </c>
    </row>
    <row r="6" spans="1:71" ht="12.75" customHeight="1" x14ac:dyDescent="0.3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>
        <v>1291.7</v>
      </c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  <c r="BS6" s="1">
        <v>4250.3999999999996</v>
      </c>
    </row>
    <row r="7" spans="1:71" ht="12.75" customHeight="1" x14ac:dyDescent="0.3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>
        <v>-892.5</v>
      </c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  <c r="BS7" s="1">
        <v>-2936.6</v>
      </c>
    </row>
    <row r="8" spans="1:71" ht="12.75" customHeight="1" x14ac:dyDescent="0.3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>
        <v>399.20000000000005</v>
      </c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  <c r="BS8" s="12">
        <v>1313.8</v>
      </c>
    </row>
    <row r="9" spans="1:71" ht="12.7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/>
      <c r="BR9" s="1"/>
      <c r="BS9" s="1"/>
    </row>
    <row r="10" spans="1:71" ht="12.75" customHeight="1" x14ac:dyDescent="0.3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>
        <v>-66.900000000000006</v>
      </c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  <c r="BS10" s="1">
        <v>-160.30000000000001</v>
      </c>
    </row>
    <row r="11" spans="1:71" ht="12.75" customHeight="1" x14ac:dyDescent="0.3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>
        <v>-42.6</v>
      </c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  <c r="BS11" s="1">
        <v>-84.9</v>
      </c>
    </row>
    <row r="12" spans="1:71" ht="12.75" customHeight="1" x14ac:dyDescent="0.3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>
        <v>-29.1</v>
      </c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  <c r="BS12" s="1">
        <v>-85.3</v>
      </c>
    </row>
    <row r="13" spans="1:71" ht="12.75" customHeight="1" x14ac:dyDescent="0.3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>
        <v>40.6</v>
      </c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  <c r="BS13" s="1">
        <v>85.3</v>
      </c>
    </row>
    <row r="14" spans="1:71" ht="12.75" customHeight="1" x14ac:dyDescent="0.3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>
        <v>-49.2</v>
      </c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  <c r="BS14" s="1">
        <v>-51.1</v>
      </c>
    </row>
    <row r="15" spans="1:71" ht="12.75" customHeight="1" x14ac:dyDescent="0.3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>
        <v>252.00000000000006</v>
      </c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  <c r="BS15" s="12">
        <v>1017.5</v>
      </c>
    </row>
    <row r="16" spans="1:71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2.75" customHeight="1" x14ac:dyDescent="0.3">
      <c r="A17" s="1" t="s">
        <v>136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>
        <v>-6.1</v>
      </c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  <c r="BS17" s="1">
        <v>59.8</v>
      </c>
    </row>
    <row r="18" spans="1:71" ht="12.75" customHeight="1" x14ac:dyDescent="0.3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</row>
    <row r="19" spans="1:71" ht="12.75" customHeight="1" x14ac:dyDescent="0.3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>
        <v>245.90000000000006</v>
      </c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  <c r="BS19" s="12">
        <v>1078</v>
      </c>
    </row>
    <row r="20" spans="1:71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2.75" customHeight="1" x14ac:dyDescent="0.3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2.1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  <c r="BS21" s="1">
        <v>-10.799999999999999</v>
      </c>
    </row>
    <row r="22" spans="1:71" ht="12.75" customHeight="1" x14ac:dyDescent="0.3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  <c r="BS22" s="1">
        <v>-28.4</v>
      </c>
    </row>
    <row r="23" spans="1:71" ht="12.75" customHeight="1" x14ac:dyDescent="0.3">
      <c r="A23" s="12" t="s">
        <v>137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  <c r="BS23" s="12">
        <v>1038.8</v>
      </c>
    </row>
    <row r="24" spans="1:71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2.75" customHeight="1" x14ac:dyDescent="0.3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>
        <v>-70</v>
      </c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  <c r="BS25" s="1">
        <v>-245.3</v>
      </c>
    </row>
    <row r="26" spans="1:71" ht="12.75" customHeight="1" x14ac:dyDescent="0.3">
      <c r="A26" s="12" t="s">
        <v>115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>
        <v>168.00000000000006</v>
      </c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  <c r="BS26" s="12">
        <v>793.5</v>
      </c>
    </row>
    <row r="27" spans="1:71" ht="12.75" customHeight="1" x14ac:dyDescent="0.3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</row>
    <row r="28" spans="1:71" ht="12.75" customHeight="1" x14ac:dyDescent="0.3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>
        <v>168.00000000000006</v>
      </c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  <c r="BS28" s="12">
        <v>793.5</v>
      </c>
    </row>
    <row r="29" spans="1:71" ht="12.7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  <c r="BS29" s="12"/>
    </row>
    <row r="30" spans="1:71" ht="12.75" customHeight="1" x14ac:dyDescent="0.3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  <c r="BS30" s="1">
        <v>774.4</v>
      </c>
    </row>
    <row r="31" spans="1:71" ht="12.75" customHeight="1" x14ac:dyDescent="0.3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  <c r="BS31" s="1">
        <v>19.100000000000001</v>
      </c>
    </row>
    <row r="32" spans="1:71" ht="12.75" customHeight="1" x14ac:dyDescent="0.3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</row>
    <row r="33" spans="1:71" ht="12.75" customHeight="1" x14ac:dyDescent="0.3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  <c r="BS33" s="12">
        <v>1078</v>
      </c>
    </row>
    <row r="34" spans="1:71" ht="12.75" customHeight="1" x14ac:dyDescent="0.3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  <c r="BS34" s="1">
        <v>191.5</v>
      </c>
    </row>
    <row r="35" spans="1:71" ht="12.75" customHeight="1" x14ac:dyDescent="0.3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  <c r="BS35" s="12">
        <v>1269.5</v>
      </c>
    </row>
    <row r="36" spans="1:7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</row>
    <row r="37" spans="1:71" x14ac:dyDescent="0.3">
      <c r="A37" s="24"/>
    </row>
    <row r="38" spans="1:71" x14ac:dyDescent="0.3">
      <c r="A38" s="24" t="s">
        <v>161</v>
      </c>
    </row>
    <row r="40" spans="1:71" x14ac:dyDescent="0.3">
      <c r="BG40" s="1"/>
      <c r="BN40" s="1"/>
      <c r="BO40" s="1"/>
      <c r="BP40" s="1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S38"/>
  <sheetViews>
    <sheetView zoomScaleNormal="100" zoomScaleSheetLayoutView="100" workbookViewId="0">
      <pane xSplit="1" ySplit="4" topLeftCell="B5" activePane="bottomRight" state="frozen"/>
      <selection activeCell="BC15" sqref="BC15"/>
      <selection pane="topRight" activeCell="BC15" sqref="BC15"/>
      <selection pane="bottomLeft" activeCell="BC15" sqref="BC15"/>
      <selection pane="bottomRight" activeCell="BS6" sqref="BS6"/>
    </sheetView>
  </sheetViews>
  <sheetFormatPr baseColWidth="10" defaultColWidth="11.453125" defaultRowHeight="13" outlineLevelCol="1" x14ac:dyDescent="0.3"/>
  <cols>
    <col min="1" max="1" width="49.1796875" style="4" customWidth="1"/>
    <col min="2" max="58" width="11.453125" style="4" hidden="1" customWidth="1" outlineLevel="1"/>
    <col min="59" max="61" width="0" style="4" hidden="1" customWidth="1" outlineLevel="1"/>
    <col min="62" max="62" width="11.453125" style="4" collapsed="1"/>
    <col min="63" max="16384" width="11.453125" style="4"/>
  </cols>
  <sheetData>
    <row r="1" spans="1:71" ht="15.5" x14ac:dyDescent="0.35">
      <c r="A1" s="3" t="s">
        <v>17</v>
      </c>
    </row>
    <row r="3" spans="1:71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</row>
    <row r="4" spans="1:71" ht="14.5" x14ac:dyDescent="0.3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143</v>
      </c>
      <c r="BC4" s="15" t="s">
        <v>144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</row>
    <row r="6" spans="1:71" ht="12.75" customHeight="1" x14ac:dyDescent="0.3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1">
        <v>2076.1999999999998</v>
      </c>
      <c r="BS6" s="1">
        <v>2174.1999999999998</v>
      </c>
    </row>
    <row r="7" spans="1:71" ht="12.75" customHeight="1" x14ac:dyDescent="0.3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>
        <v>-892.5</v>
      </c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1">
        <v>-1408.6</v>
      </c>
      <c r="BS7" s="1">
        <v>-1528</v>
      </c>
    </row>
    <row r="8" spans="1:71" ht="12.75" customHeight="1" x14ac:dyDescent="0.3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>
        <v>399.20000000000005</v>
      </c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12">
        <v>667.6</v>
      </c>
      <c r="BS8" s="12">
        <v>646.19999999999993</v>
      </c>
    </row>
    <row r="9" spans="1:71" ht="12.7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1"/>
      <c r="BS9" s="1"/>
    </row>
    <row r="10" spans="1:71" ht="12.75" customHeight="1" x14ac:dyDescent="0.3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>
        <v>-66.900000000000006</v>
      </c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1">
        <v>-76.5</v>
      </c>
      <c r="BS10" s="1">
        <v>-83.800000000000011</v>
      </c>
    </row>
    <row r="11" spans="1:71" ht="12.75" customHeight="1" x14ac:dyDescent="0.3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>
        <v>-42.6</v>
      </c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1">
        <v>-42.6</v>
      </c>
      <c r="BS11" s="1">
        <v>-42.300000000000004</v>
      </c>
    </row>
    <row r="12" spans="1:71" ht="12.75" customHeight="1" x14ac:dyDescent="0.3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>
        <v>-29.1</v>
      </c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1">
        <v>-40.299999999999997</v>
      </c>
      <c r="BS12" s="1">
        <v>-45</v>
      </c>
    </row>
    <row r="13" spans="1:71" ht="12.75" customHeight="1" x14ac:dyDescent="0.3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>
        <v>40.6</v>
      </c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1">
        <v>23.7</v>
      </c>
      <c r="BS13" s="1">
        <v>61.599999999999994</v>
      </c>
    </row>
    <row r="14" spans="1:71" ht="12.75" customHeight="1" x14ac:dyDescent="0.3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>
        <v>-49.2</v>
      </c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1">
        <v>-21</v>
      </c>
      <c r="BS14" s="1">
        <v>-30.1</v>
      </c>
    </row>
    <row r="15" spans="1:71" ht="12.75" customHeight="1" x14ac:dyDescent="0.3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>
        <v>252.00000000000006</v>
      </c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12">
        <v>510.9</v>
      </c>
      <c r="BS15" s="12">
        <v>506.6</v>
      </c>
    </row>
    <row r="16" spans="1:71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2.75" customHeight="1" x14ac:dyDescent="0.3">
      <c r="A17" s="1" t="s">
        <v>136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>
        <v>-6.1</v>
      </c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1">
        <v>38.6</v>
      </c>
      <c r="BS17" s="1">
        <v>21.199999999999996</v>
      </c>
    </row>
    <row r="18" spans="1:71" ht="12.75" customHeight="1" x14ac:dyDescent="0.3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</row>
    <row r="19" spans="1:71" ht="12.75" customHeight="1" x14ac:dyDescent="0.3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>
        <v>245.90000000000006</v>
      </c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12">
        <v>549.5</v>
      </c>
      <c r="BS19" s="12">
        <v>528.5</v>
      </c>
    </row>
    <row r="20" spans="1:71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2.75" customHeight="1" x14ac:dyDescent="0.3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2.1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1">
        <v>-4.7</v>
      </c>
      <c r="BS21" s="1">
        <v>-6.0999999999999988</v>
      </c>
    </row>
    <row r="22" spans="1:71" ht="12.75" customHeight="1" x14ac:dyDescent="0.3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1">
        <v>-14</v>
      </c>
      <c r="BS22" s="1">
        <v>-14.399999999999999</v>
      </c>
    </row>
    <row r="23" spans="1:71" ht="12.75" customHeight="1" x14ac:dyDescent="0.3">
      <c r="A23" s="12" t="s">
        <v>137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12">
        <v>530.79999999999995</v>
      </c>
      <c r="BS23" s="12">
        <v>508</v>
      </c>
    </row>
    <row r="24" spans="1:71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2.75" customHeight="1" x14ac:dyDescent="0.3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>
        <v>-70</v>
      </c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1">
        <v>-128.19999999999999</v>
      </c>
      <c r="BS25" s="1">
        <v>-117.10000000000002</v>
      </c>
    </row>
    <row r="26" spans="1:71" s="35" customFormat="1" ht="12.75" customHeight="1" x14ac:dyDescent="0.3">
      <c r="A26" s="12" t="s">
        <v>115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>
        <v>168.00000000000006</v>
      </c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12">
        <v>402.6</v>
      </c>
      <c r="BS26" s="12">
        <v>390.9</v>
      </c>
    </row>
    <row r="27" spans="1:71" ht="12.75" customHeight="1" x14ac:dyDescent="0.3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</row>
    <row r="28" spans="1:71" s="35" customFormat="1" ht="12.75" customHeight="1" x14ac:dyDescent="0.3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>
        <v>168.00000000000006</v>
      </c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12">
        <v>402.6</v>
      </c>
      <c r="BS28" s="12">
        <v>390.9</v>
      </c>
    </row>
    <row r="29" spans="1:71" ht="12.75" customHeight="1" x14ac:dyDescent="0.3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1"/>
      <c r="BS29" s="1"/>
    </row>
    <row r="30" spans="1:71" ht="12.75" customHeight="1" x14ac:dyDescent="0.3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1">
        <v>393.6</v>
      </c>
      <c r="BS30" s="1">
        <v>380.79999999999995</v>
      </c>
    </row>
    <row r="31" spans="1:71" ht="12.75" customHeight="1" x14ac:dyDescent="0.3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1">
        <v>9</v>
      </c>
      <c r="BS31" s="1">
        <v>10.100000000000001</v>
      </c>
    </row>
    <row r="32" spans="1:71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</row>
    <row r="33" spans="1:71" ht="12.75" customHeight="1" x14ac:dyDescent="0.3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12">
        <v>549.5</v>
      </c>
      <c r="BS33" s="12">
        <v>528.5</v>
      </c>
    </row>
    <row r="34" spans="1:71" ht="12.75" customHeight="1" x14ac:dyDescent="0.3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1">
        <v>94.2</v>
      </c>
      <c r="BS34" s="1">
        <v>97.3</v>
      </c>
    </row>
    <row r="35" spans="1:71" ht="12.75" customHeight="1" x14ac:dyDescent="0.3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12">
        <v>643.70000000000005</v>
      </c>
      <c r="BS35" s="12">
        <v>625.79999999999995</v>
      </c>
    </row>
    <row r="36" spans="1:7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</row>
    <row r="37" spans="1:71" x14ac:dyDescent="0.3">
      <c r="A37" s="24"/>
      <c r="AT37" s="31"/>
      <c r="AU37" s="31"/>
      <c r="AV37" s="31"/>
      <c r="AW37" s="31"/>
      <c r="BB37" s="31"/>
      <c r="BC37" s="31"/>
      <c r="BD37" s="31"/>
      <c r="BE37" s="31"/>
    </row>
    <row r="38" spans="1:71" x14ac:dyDescent="0.3">
      <c r="A38" s="24" t="s">
        <v>161</v>
      </c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B59"/>
  <sheetViews>
    <sheetView zoomScaleNormal="100" zoomScaleSheetLayoutView="100" workbookViewId="0">
      <pane xSplit="1" ySplit="4" topLeftCell="BF5" activePane="bottomRight" state="frozen"/>
      <selection activeCell="BC15" sqref="BC15"/>
      <selection pane="topRight" activeCell="BC15" sqref="BC15"/>
      <selection pane="bottomLeft" activeCell="BC15" sqref="BC15"/>
      <selection pane="bottomRight" activeCell="BO7" sqref="BO7"/>
    </sheetView>
  </sheetViews>
  <sheetFormatPr baseColWidth="10" defaultColWidth="11.453125" defaultRowHeight="13" outlineLevelCol="1" x14ac:dyDescent="0.3"/>
  <cols>
    <col min="1" max="1" width="49.1796875" style="4" customWidth="1"/>
    <col min="2" max="57" width="11.453125" style="4" hidden="1" customWidth="1" outlineLevel="1"/>
    <col min="58" max="58" width="11.453125" style="4" collapsed="1"/>
    <col min="59" max="16384" width="11.453125" style="4"/>
  </cols>
  <sheetData>
    <row r="1" spans="1:97" ht="15.5" x14ac:dyDescent="0.35">
      <c r="A1" s="3" t="s">
        <v>34</v>
      </c>
    </row>
    <row r="3" spans="1:97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5"/>
      <c r="AS3" s="5"/>
      <c r="AT3" s="6"/>
      <c r="AU3" s="7">
        <v>2017</v>
      </c>
      <c r="AV3" s="6"/>
      <c r="AW3" s="6"/>
      <c r="AX3" s="5"/>
      <c r="AY3" s="8">
        <v>2018</v>
      </c>
      <c r="AZ3" s="5"/>
      <c r="BA3" s="5"/>
      <c r="BB3" s="6"/>
      <c r="BC3" s="7">
        <v>2019</v>
      </c>
      <c r="BD3" s="6"/>
      <c r="BE3" s="6"/>
      <c r="BF3" s="5"/>
      <c r="BG3" s="8">
        <v>2020</v>
      </c>
      <c r="BH3" s="5"/>
      <c r="BI3" s="5"/>
      <c r="BJ3" s="6"/>
      <c r="BK3" s="7">
        <v>2021</v>
      </c>
      <c r="BL3" s="6"/>
      <c r="BM3" s="6"/>
      <c r="BN3" s="8"/>
      <c r="BO3" s="8">
        <v>2022</v>
      </c>
    </row>
    <row r="4" spans="1:97" ht="14.5" x14ac:dyDescent="0.3">
      <c r="A4" s="15"/>
      <c r="B4" s="15" t="s">
        <v>107</v>
      </c>
      <c r="C4" s="15" t="s">
        <v>125</v>
      </c>
      <c r="D4" s="15" t="s">
        <v>109</v>
      </c>
      <c r="E4" s="15" t="s">
        <v>108</v>
      </c>
      <c r="F4" s="15" t="s">
        <v>107</v>
      </c>
      <c r="G4" s="15" t="s">
        <v>125</v>
      </c>
      <c r="H4" s="15" t="s">
        <v>109</v>
      </c>
      <c r="I4" s="15" t="s">
        <v>108</v>
      </c>
      <c r="J4" s="15" t="s">
        <v>107</v>
      </c>
      <c r="K4" s="15" t="s">
        <v>125</v>
      </c>
      <c r="L4" s="15" t="s">
        <v>109</v>
      </c>
      <c r="M4" s="15" t="s">
        <v>108</v>
      </c>
      <c r="N4" s="15" t="s">
        <v>107</v>
      </c>
      <c r="O4" s="15" t="s">
        <v>125</v>
      </c>
      <c r="P4" s="15" t="s">
        <v>109</v>
      </c>
      <c r="Q4" s="15" t="s">
        <v>108</v>
      </c>
      <c r="R4" s="15" t="s">
        <v>107</v>
      </c>
      <c r="S4" s="15" t="s">
        <v>125</v>
      </c>
      <c r="T4" s="15" t="s">
        <v>109</v>
      </c>
      <c r="U4" s="15" t="s">
        <v>108</v>
      </c>
      <c r="V4" s="15" t="s">
        <v>107</v>
      </c>
      <c r="W4" s="15" t="s">
        <v>125</v>
      </c>
      <c r="X4" s="15" t="s">
        <v>109</v>
      </c>
      <c r="Y4" s="15" t="s">
        <v>108</v>
      </c>
      <c r="Z4" s="15" t="s">
        <v>107</v>
      </c>
      <c r="AA4" s="15" t="s">
        <v>125</v>
      </c>
      <c r="AB4" s="15" t="s">
        <v>109</v>
      </c>
      <c r="AC4" s="15" t="s">
        <v>108</v>
      </c>
      <c r="AD4" s="15" t="s">
        <v>107</v>
      </c>
      <c r="AE4" s="15" t="s">
        <v>125</v>
      </c>
      <c r="AF4" s="15" t="s">
        <v>109</v>
      </c>
      <c r="AG4" s="15" t="s">
        <v>108</v>
      </c>
      <c r="AH4" s="15" t="s">
        <v>107</v>
      </c>
      <c r="AI4" s="15" t="s">
        <v>125</v>
      </c>
      <c r="AJ4" s="15" t="s">
        <v>109</v>
      </c>
      <c r="AK4" s="15" t="s">
        <v>108</v>
      </c>
      <c r="AL4" s="15" t="s">
        <v>107</v>
      </c>
      <c r="AM4" s="15" t="s">
        <v>125</v>
      </c>
      <c r="AN4" s="15" t="s">
        <v>109</v>
      </c>
      <c r="AO4" s="15" t="s">
        <v>108</v>
      </c>
      <c r="AP4" s="15" t="s">
        <v>107</v>
      </c>
      <c r="AQ4" s="15" t="s">
        <v>125</v>
      </c>
      <c r="AR4" s="15" t="s">
        <v>109</v>
      </c>
      <c r="AS4" s="15" t="s">
        <v>108</v>
      </c>
      <c r="AT4" s="15" t="s">
        <v>107</v>
      </c>
      <c r="AU4" s="15" t="s">
        <v>125</v>
      </c>
      <c r="AV4" s="15" t="s">
        <v>109</v>
      </c>
      <c r="AW4" s="15" t="s">
        <v>108</v>
      </c>
      <c r="AX4" s="15" t="s">
        <v>157</v>
      </c>
      <c r="AY4" s="15" t="s">
        <v>158</v>
      </c>
      <c r="AZ4" s="15" t="s">
        <v>109</v>
      </c>
      <c r="BA4" s="15" t="s">
        <v>108</v>
      </c>
      <c r="BB4" s="15" t="s">
        <v>107</v>
      </c>
      <c r="BC4" s="15" t="s">
        <v>125</v>
      </c>
      <c r="BD4" s="15" t="s">
        <v>109</v>
      </c>
      <c r="BE4" s="15" t="s">
        <v>108</v>
      </c>
      <c r="BF4" s="15" t="s">
        <v>107</v>
      </c>
      <c r="BG4" s="15" t="s">
        <v>125</v>
      </c>
      <c r="BH4" s="15" t="s">
        <v>109</v>
      </c>
      <c r="BI4" s="15" t="s">
        <v>108</v>
      </c>
      <c r="BJ4" s="15" t="s">
        <v>107</v>
      </c>
      <c r="BK4" s="15" t="s">
        <v>125</v>
      </c>
      <c r="BL4" s="15" t="s">
        <v>109</v>
      </c>
      <c r="BM4" s="15" t="s">
        <v>108</v>
      </c>
      <c r="BN4" s="15" t="s">
        <v>107</v>
      </c>
      <c r="BO4" s="15" t="s">
        <v>125</v>
      </c>
    </row>
    <row r="6" spans="1:97" s="49" customFormat="1" ht="12.75" customHeight="1" x14ac:dyDescent="0.3">
      <c r="A6" s="14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</row>
    <row r="7" spans="1:97" ht="12.75" customHeight="1" x14ac:dyDescent="0.3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>
        <v>3028</v>
      </c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9">
        <v>2389</v>
      </c>
      <c r="BL7" s="39">
        <v>2413.8000000000002</v>
      </c>
      <c r="BM7" s="1">
        <v>2469.2000000000003</v>
      </c>
      <c r="BN7" s="1">
        <v>2491.1</v>
      </c>
      <c r="BO7" s="1">
        <v>2573.6</v>
      </c>
    </row>
    <row r="8" spans="1:97" ht="12.75" customHeight="1" x14ac:dyDescent="0.3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>
        <v>30</v>
      </c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9">
        <v>44.6</v>
      </c>
      <c r="BL8" s="39">
        <v>45.3</v>
      </c>
      <c r="BM8" s="1">
        <v>45.9</v>
      </c>
      <c r="BN8" s="1">
        <v>45.2</v>
      </c>
      <c r="BO8" s="1">
        <v>173.9</v>
      </c>
    </row>
    <row r="9" spans="1:97" ht="12.75" customHeight="1" x14ac:dyDescent="0.3">
      <c r="A9" s="1" t="s">
        <v>148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9">
        <v>110.4</v>
      </c>
      <c r="BL9" s="39">
        <v>144.4</v>
      </c>
      <c r="BM9" s="1">
        <v>138.80000000000001</v>
      </c>
      <c r="BN9" s="1">
        <v>160.80000000000001</v>
      </c>
      <c r="BO9" s="1">
        <v>246.9</v>
      </c>
    </row>
    <row r="10" spans="1:97" ht="12.75" customHeight="1" x14ac:dyDescent="0.3">
      <c r="A10" s="1" t="s">
        <v>156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>
        <v>101.9</v>
      </c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9">
        <v>642.6</v>
      </c>
      <c r="BL10" s="39">
        <v>671.69999999999993</v>
      </c>
      <c r="BM10" s="1">
        <v>708.9</v>
      </c>
      <c r="BN10" s="1">
        <v>791.2</v>
      </c>
      <c r="BO10" s="1">
        <v>855.8</v>
      </c>
    </row>
    <row r="11" spans="1:97" ht="12.75" customHeight="1" x14ac:dyDescent="0.3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>
        <v>106.6</v>
      </c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9">
        <v>20</v>
      </c>
      <c r="BL11" s="39">
        <v>19.7</v>
      </c>
      <c r="BM11" s="1">
        <v>18.8</v>
      </c>
      <c r="BN11" s="1">
        <v>19.7</v>
      </c>
      <c r="BO11" s="1">
        <v>22.1</v>
      </c>
    </row>
    <row r="12" spans="1:97" ht="12.75" customHeight="1" x14ac:dyDescent="0.3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>
        <v>237.3</v>
      </c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9">
        <v>0</v>
      </c>
      <c r="BL12" s="39">
        <v>369.6</v>
      </c>
      <c r="BM12" s="1">
        <v>318.5</v>
      </c>
      <c r="BN12" s="1">
        <v>227.6</v>
      </c>
      <c r="BO12" s="1">
        <v>184.2</v>
      </c>
    </row>
    <row r="13" spans="1:97" ht="12.75" customHeight="1" x14ac:dyDescent="0.3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>
        <v>62.6</v>
      </c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9">
        <v>12.7</v>
      </c>
      <c r="BL13" s="39">
        <v>13.6</v>
      </c>
      <c r="BM13" s="1">
        <v>16.5</v>
      </c>
      <c r="BN13" s="1">
        <v>19.2</v>
      </c>
      <c r="BO13" s="1">
        <v>16.2</v>
      </c>
    </row>
    <row r="14" spans="1:97" ht="12.75" customHeight="1" x14ac:dyDescent="0.3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>
        <v>15.3</v>
      </c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9">
        <v>601.5</v>
      </c>
      <c r="BL14" s="39">
        <v>573.1</v>
      </c>
      <c r="BM14" s="1">
        <v>569.70000000000005</v>
      </c>
      <c r="BN14" s="1">
        <v>443.9</v>
      </c>
      <c r="BO14" s="1">
        <v>239.8</v>
      </c>
    </row>
    <row r="15" spans="1:97" ht="12.75" customHeight="1" x14ac:dyDescent="0.3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>
        <v>3581.7000000000003</v>
      </c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41">
        <v>3820.7999999999997</v>
      </c>
      <c r="BL15" s="41">
        <v>4251.2</v>
      </c>
      <c r="BM15" s="12">
        <v>4286.3000000000011</v>
      </c>
      <c r="BN15" s="12">
        <v>4198.7</v>
      </c>
      <c r="BO15" s="12">
        <v>4312.4999999999991</v>
      </c>
    </row>
    <row r="16" spans="1:97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9"/>
      <c r="BL16" s="1"/>
      <c r="BM16" s="1"/>
      <c r="BN16" s="1"/>
      <c r="BO16" s="1"/>
    </row>
    <row r="17" spans="1:106" ht="12.75" customHeight="1" x14ac:dyDescent="0.3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>
        <v>583.70000000000005</v>
      </c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9">
        <v>953.1</v>
      </c>
      <c r="BL17" s="1">
        <v>973.9</v>
      </c>
      <c r="BM17" s="1">
        <v>1177</v>
      </c>
      <c r="BN17" s="1">
        <v>1336.7</v>
      </c>
      <c r="BO17" s="1">
        <v>1549.3</v>
      </c>
    </row>
    <row r="18" spans="1:106" ht="12.75" customHeight="1" x14ac:dyDescent="0.3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>
        <v>645.20000000000005</v>
      </c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9">
        <v>827.8</v>
      </c>
      <c r="BL18" s="1">
        <v>830.7</v>
      </c>
      <c r="BM18" s="1">
        <v>824.8</v>
      </c>
      <c r="BN18" s="1">
        <v>1115.2</v>
      </c>
      <c r="BO18" s="1">
        <v>1201</v>
      </c>
    </row>
    <row r="19" spans="1:106" ht="12.75" customHeight="1" x14ac:dyDescent="0.3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>
        <v>258.2</v>
      </c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9">
        <v>55.7</v>
      </c>
      <c r="BL19" s="1">
        <v>61.9</v>
      </c>
      <c r="BM19" s="1">
        <v>33.4</v>
      </c>
      <c r="BN19" s="1">
        <v>188.7</v>
      </c>
      <c r="BO19" s="1">
        <v>29.5</v>
      </c>
    </row>
    <row r="20" spans="1:106" ht="12.75" customHeight="1" x14ac:dyDescent="0.3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9">
        <v>111.3</v>
      </c>
      <c r="BL20" s="1">
        <v>109.2</v>
      </c>
      <c r="BM20" s="1">
        <v>118.1</v>
      </c>
      <c r="BN20" s="1">
        <v>166</v>
      </c>
      <c r="BO20" s="1">
        <v>209.7</v>
      </c>
    </row>
    <row r="21" spans="1:106" ht="12.75" customHeight="1" x14ac:dyDescent="0.3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9">
        <v>41.7</v>
      </c>
      <c r="BL21" s="1">
        <v>29.8</v>
      </c>
      <c r="BM21" s="1">
        <v>29.9</v>
      </c>
      <c r="BN21" s="1">
        <v>29.7</v>
      </c>
      <c r="BO21" s="1">
        <v>37.799999999999997</v>
      </c>
    </row>
    <row r="22" spans="1:106" ht="12.75" customHeight="1" x14ac:dyDescent="0.3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9">
        <v>486.6</v>
      </c>
      <c r="BL22" s="1">
        <v>545.5</v>
      </c>
      <c r="BM22" s="1">
        <v>738.2</v>
      </c>
      <c r="BN22" s="1">
        <v>685.2</v>
      </c>
      <c r="BO22" s="1">
        <v>634.5</v>
      </c>
    </row>
    <row r="23" spans="1:106" ht="12.75" customHeight="1" x14ac:dyDescent="0.3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9">
        <v>1071.5999999999999</v>
      </c>
      <c r="BL23" s="1">
        <v>1065</v>
      </c>
      <c r="BM23" s="1">
        <v>926.6</v>
      </c>
      <c r="BN23" s="1">
        <v>772.6</v>
      </c>
      <c r="BO23" s="1">
        <v>858.9</v>
      </c>
    </row>
    <row r="24" spans="1:106" ht="12.75" customHeight="1" x14ac:dyDescent="0.3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>
        <v>2351.1999999999998</v>
      </c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12">
        <v>4294.1000000000004</v>
      </c>
      <c r="BO24" s="12">
        <v>4520.7</v>
      </c>
    </row>
    <row r="25" spans="1:106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106" ht="12.75" customHeight="1" x14ac:dyDescent="0.3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>
        <v>5932.9</v>
      </c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41">
        <v>7368.6</v>
      </c>
      <c r="BL26" s="12">
        <v>7867.2</v>
      </c>
      <c r="BM26" s="12">
        <v>8134.3</v>
      </c>
      <c r="BN26" s="12">
        <v>8492.7999999999993</v>
      </c>
      <c r="BO26" s="12">
        <v>8833.2000000000007</v>
      </c>
    </row>
    <row r="27" spans="1:106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9"/>
      <c r="BL27" s="1"/>
      <c r="BM27" s="1"/>
      <c r="BN27" s="1"/>
      <c r="BO27" s="1"/>
    </row>
    <row r="28" spans="1:106" s="49" customFormat="1" ht="12.75" customHeight="1" x14ac:dyDescent="0.3">
      <c r="A28" s="14" t="s">
        <v>49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50"/>
      <c r="BL28" s="47"/>
      <c r="BM28" s="47"/>
      <c r="BN28" s="47"/>
      <c r="BO28" s="47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</row>
    <row r="29" spans="1:106" ht="12.75" customHeight="1" x14ac:dyDescent="0.3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>
        <v>260.8</v>
      </c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9">
        <v>260.8</v>
      </c>
      <c r="BL29" s="1">
        <v>260.8</v>
      </c>
      <c r="BM29" s="1">
        <v>260.8</v>
      </c>
      <c r="BN29" s="1">
        <v>260.8</v>
      </c>
      <c r="BO29" s="1">
        <v>260.8</v>
      </c>
    </row>
    <row r="30" spans="1:106" ht="12.75" customHeight="1" x14ac:dyDescent="0.3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9">
        <v>157.4</v>
      </c>
      <c r="BL30" s="1">
        <v>157.4</v>
      </c>
      <c r="BM30" s="1">
        <v>157.4</v>
      </c>
      <c r="BN30" s="1">
        <v>157.4</v>
      </c>
      <c r="BO30" s="1">
        <v>157.4</v>
      </c>
    </row>
    <row r="31" spans="1:106" ht="12.75" customHeight="1" x14ac:dyDescent="0.3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9">
        <v>-45.1</v>
      </c>
      <c r="BL31" s="1">
        <v>-45.1</v>
      </c>
      <c r="BM31" s="1">
        <v>-45.1</v>
      </c>
      <c r="BN31" s="1">
        <v>-45.1</v>
      </c>
      <c r="BO31" s="1">
        <v>-45.1</v>
      </c>
    </row>
    <row r="32" spans="1:106" ht="12.75" customHeight="1" x14ac:dyDescent="0.3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9">
        <v>1902.5</v>
      </c>
      <c r="BL32" s="1">
        <v>2265.6999999999998</v>
      </c>
      <c r="BM32" s="1">
        <v>2645.4</v>
      </c>
      <c r="BN32" s="1">
        <v>3457.1</v>
      </c>
      <c r="BO32" s="1">
        <v>4087.4</v>
      </c>
    </row>
    <row r="33" spans="1:67" ht="12.75" customHeight="1" x14ac:dyDescent="0.3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9">
        <v>66.099999999999994</v>
      </c>
      <c r="BL33" s="1">
        <v>72.900000000000006</v>
      </c>
      <c r="BM33" s="1">
        <v>81.900000000000006</v>
      </c>
      <c r="BN33" s="1">
        <v>83.6</v>
      </c>
      <c r="BO33" s="1">
        <v>130.1</v>
      </c>
    </row>
    <row r="34" spans="1:67" ht="12.75" customHeight="1" x14ac:dyDescent="0.3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41">
        <v>2341.6999999999998</v>
      </c>
      <c r="BL34" s="12">
        <v>2711.7</v>
      </c>
      <c r="BM34" s="12">
        <v>3100.4</v>
      </c>
      <c r="BN34" s="12">
        <v>3913.8</v>
      </c>
      <c r="BO34" s="12">
        <v>4590.6000000000004</v>
      </c>
    </row>
    <row r="35" spans="1:67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9"/>
      <c r="BL35" s="1"/>
      <c r="BM35" s="1"/>
      <c r="BN35" s="1"/>
      <c r="BO35" s="1"/>
    </row>
    <row r="36" spans="1:67" s="69" customFormat="1" ht="12.75" customHeight="1" x14ac:dyDescent="0.3">
      <c r="A36" s="39" t="s">
        <v>172</v>
      </c>
      <c r="B36" s="39">
        <v>32.1</v>
      </c>
      <c r="C36" s="39">
        <v>35.9</v>
      </c>
      <c r="D36" s="39">
        <v>28.8</v>
      </c>
      <c r="E36" s="39">
        <v>31.8</v>
      </c>
      <c r="F36" s="39">
        <v>36.200000000000003</v>
      </c>
      <c r="G36" s="39">
        <v>40.799999999999997</v>
      </c>
      <c r="H36" s="39">
        <v>31.4</v>
      </c>
      <c r="I36" s="39">
        <v>32.6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 x14ac:dyDescent="0.3">
      <c r="A37" s="1" t="s">
        <v>14</v>
      </c>
      <c r="B37" s="1">
        <v>355.3</v>
      </c>
      <c r="C37" s="1">
        <v>358.6</v>
      </c>
      <c r="D37" s="1">
        <v>362.6</v>
      </c>
      <c r="E37" s="1">
        <v>354.8</v>
      </c>
      <c r="F37" s="1">
        <v>359.2</v>
      </c>
      <c r="G37" s="1">
        <v>362.5</v>
      </c>
      <c r="H37" s="1">
        <v>363.8</v>
      </c>
      <c r="I37" s="1">
        <v>369.2</v>
      </c>
      <c r="J37" s="1">
        <v>374.4</v>
      </c>
      <c r="K37" s="1">
        <v>379.2</v>
      </c>
      <c r="L37" s="1">
        <v>387.1</v>
      </c>
      <c r="M37" s="1">
        <v>376.1</v>
      </c>
      <c r="N37" s="1">
        <v>382.5</v>
      </c>
      <c r="O37" s="1">
        <v>388.5</v>
      </c>
      <c r="P37" s="1">
        <v>394.9</v>
      </c>
      <c r="Q37" s="1">
        <v>445.1</v>
      </c>
      <c r="R37" s="1">
        <v>454</v>
      </c>
      <c r="S37" s="1">
        <v>465.2</v>
      </c>
      <c r="T37" s="1">
        <v>470.7</v>
      </c>
      <c r="U37" s="1">
        <v>475.4</v>
      </c>
      <c r="V37" s="1">
        <v>483.7</v>
      </c>
      <c r="W37" s="1">
        <v>494.2</v>
      </c>
      <c r="X37" s="1">
        <v>507.8</v>
      </c>
      <c r="Y37" s="1">
        <v>527.1</v>
      </c>
      <c r="Z37" s="1">
        <v>979.3</v>
      </c>
      <c r="AA37" s="1">
        <v>1104.4000000000001</v>
      </c>
      <c r="AB37" s="1">
        <v>1323.8</v>
      </c>
      <c r="AC37" s="1">
        <v>1235.5</v>
      </c>
      <c r="AD37" s="1">
        <v>1199</v>
      </c>
      <c r="AE37" s="1">
        <v>1145.5999999999999</v>
      </c>
      <c r="AF37" s="1">
        <v>1172.4000000000001</v>
      </c>
      <c r="AG37" s="1">
        <v>1079.3</v>
      </c>
      <c r="AH37" s="1">
        <v>1226.5999999999999</v>
      </c>
      <c r="AI37" s="1">
        <v>1378.2</v>
      </c>
      <c r="AJ37" s="1">
        <v>1581.5</v>
      </c>
      <c r="AK37" s="1">
        <v>1758.2</v>
      </c>
      <c r="AL37" s="1">
        <v>2218.1</v>
      </c>
      <c r="AM37" s="1">
        <v>1589.7</v>
      </c>
      <c r="AN37" s="1">
        <v>1584.8</v>
      </c>
      <c r="AO37" s="1">
        <v>1611.7</v>
      </c>
      <c r="AP37" s="1">
        <v>1979.7</v>
      </c>
      <c r="AQ37" s="1">
        <v>2415.8000000000002</v>
      </c>
      <c r="AR37" s="1">
        <v>2569.6</v>
      </c>
      <c r="AS37" s="1">
        <v>2107.8000000000002</v>
      </c>
      <c r="AT37" s="1">
        <v>1604.2</v>
      </c>
      <c r="AU37" s="1">
        <v>1528.2</v>
      </c>
      <c r="AV37" s="1">
        <v>1521.8</v>
      </c>
      <c r="AW37" s="1">
        <v>1618.3</v>
      </c>
      <c r="AX37" s="1">
        <v>1691.8</v>
      </c>
      <c r="AY37" s="1">
        <v>1721.2</v>
      </c>
      <c r="AZ37" s="1">
        <v>1710.3</v>
      </c>
      <c r="BA37" s="1">
        <v>1795</v>
      </c>
      <c r="BB37" s="1">
        <v>2009</v>
      </c>
      <c r="BC37" s="1">
        <v>2310.9</v>
      </c>
      <c r="BD37" s="1">
        <v>2605.1</v>
      </c>
      <c r="BE37" s="1">
        <v>2275.3000000000002</v>
      </c>
      <c r="BF37" s="1">
        <v>1855.6</v>
      </c>
      <c r="BG37" s="1">
        <v>2391.9</v>
      </c>
      <c r="BH37" s="1">
        <v>2645.4</v>
      </c>
      <c r="BI37" s="1">
        <v>2713.4</v>
      </c>
      <c r="BJ37" s="1">
        <v>2284.6999999999998</v>
      </c>
      <c r="BK37" s="39">
        <v>2236.1</v>
      </c>
      <c r="BL37" s="1">
        <v>2167</v>
      </c>
      <c r="BM37" s="1">
        <v>1813.4</v>
      </c>
      <c r="BN37" s="1">
        <v>1358.5</v>
      </c>
      <c r="BO37" s="1">
        <v>663.6</v>
      </c>
    </row>
    <row r="38" spans="1:67" ht="12.75" customHeight="1" x14ac:dyDescent="0.3">
      <c r="A38" s="1" t="s">
        <v>55</v>
      </c>
      <c r="B38" s="1">
        <v>182.3</v>
      </c>
      <c r="C38" s="1">
        <v>191.4</v>
      </c>
      <c r="D38" s="1">
        <v>198.4</v>
      </c>
      <c r="E38" s="1">
        <v>189</v>
      </c>
      <c r="F38" s="1">
        <v>198.29999999999998</v>
      </c>
      <c r="G38" s="1">
        <v>222.3</v>
      </c>
      <c r="H38" s="1">
        <v>235.6</v>
      </c>
      <c r="I38" s="1">
        <v>245</v>
      </c>
      <c r="J38" s="1">
        <v>250.8</v>
      </c>
      <c r="K38" s="1">
        <v>255.3</v>
      </c>
      <c r="L38" s="1">
        <v>257.60000000000002</v>
      </c>
      <c r="M38" s="1">
        <v>261</v>
      </c>
      <c r="N38" s="1">
        <v>262.3</v>
      </c>
      <c r="O38" s="1">
        <v>216.6</v>
      </c>
      <c r="P38" s="1">
        <v>241.1</v>
      </c>
      <c r="Q38" s="1">
        <v>281.89999999999998</v>
      </c>
      <c r="R38" s="1">
        <v>289.59999999999997</v>
      </c>
      <c r="S38" s="1">
        <v>288</v>
      </c>
      <c r="T38" s="1">
        <v>307.60000000000002</v>
      </c>
      <c r="U38" s="1">
        <v>270.39999999999998</v>
      </c>
      <c r="V38" s="1">
        <v>249.3</v>
      </c>
      <c r="W38" s="1">
        <v>232.7</v>
      </c>
      <c r="X38" s="1">
        <v>243.29999999999998</v>
      </c>
      <c r="Y38" s="1">
        <v>255.2</v>
      </c>
      <c r="Z38" s="1">
        <v>250.2</v>
      </c>
      <c r="AA38" s="1">
        <v>264.2</v>
      </c>
      <c r="AB38" s="1">
        <v>289.39999999999998</v>
      </c>
      <c r="AC38" s="1">
        <v>196.8</v>
      </c>
      <c r="AD38" s="1">
        <v>199</v>
      </c>
      <c r="AE38" s="1">
        <v>194.7</v>
      </c>
      <c r="AF38" s="1">
        <v>181.1</v>
      </c>
      <c r="AG38" s="1">
        <v>182.7</v>
      </c>
      <c r="AH38" s="1">
        <v>185.5</v>
      </c>
      <c r="AI38" s="1">
        <v>195.8</v>
      </c>
      <c r="AJ38" s="1">
        <v>210.5</v>
      </c>
      <c r="AK38" s="1">
        <v>225.5</v>
      </c>
      <c r="AL38" s="1">
        <v>194.1</v>
      </c>
      <c r="AM38" s="1">
        <v>183.4</v>
      </c>
      <c r="AN38" s="1">
        <v>198.6</v>
      </c>
      <c r="AO38" s="1">
        <v>217</v>
      </c>
      <c r="AP38" s="1">
        <v>227.2</v>
      </c>
      <c r="AQ38" s="1">
        <v>227.2</v>
      </c>
      <c r="AR38" s="1">
        <v>242.6</v>
      </c>
      <c r="AS38" s="1">
        <v>247.4</v>
      </c>
      <c r="AT38" s="1">
        <f>207.8+4.2</f>
        <v>212</v>
      </c>
      <c r="AU38" s="1">
        <f>212.1+4.8</f>
        <v>216.9</v>
      </c>
      <c r="AV38" s="1">
        <f>213.3+2.2</f>
        <v>215.5</v>
      </c>
      <c r="AW38" s="1">
        <f>231.6+1.5</f>
        <v>233.1</v>
      </c>
      <c r="AX38" s="1">
        <f>232.5+1.8</f>
        <v>234.3</v>
      </c>
      <c r="AY38" s="1">
        <f>224.3+2.2</f>
        <v>226.5</v>
      </c>
      <c r="AZ38" s="1">
        <v>218.2</v>
      </c>
      <c r="BA38" s="1">
        <v>220.1</v>
      </c>
      <c r="BB38" s="1">
        <v>223.8</v>
      </c>
      <c r="BC38" s="1">
        <v>227.4</v>
      </c>
      <c r="BD38" s="1">
        <v>223.3</v>
      </c>
      <c r="BE38" s="1">
        <v>232.6</v>
      </c>
      <c r="BF38" s="1">
        <v>229</v>
      </c>
      <c r="BG38" s="1">
        <v>226.8</v>
      </c>
      <c r="BH38" s="1">
        <v>228.9</v>
      </c>
      <c r="BI38" s="1">
        <v>233.8</v>
      </c>
      <c r="BJ38" s="1">
        <v>236.5</v>
      </c>
      <c r="BK38" s="39">
        <v>234.8</v>
      </c>
      <c r="BL38" s="1">
        <v>239.3</v>
      </c>
      <c r="BM38" s="1">
        <v>247.7</v>
      </c>
      <c r="BN38" s="1">
        <v>243</v>
      </c>
      <c r="BO38" s="1">
        <v>223</v>
      </c>
    </row>
    <row r="39" spans="1:67" ht="12.75" customHeight="1" x14ac:dyDescent="0.3">
      <c r="A39" s="1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45.9</v>
      </c>
      <c r="AM39" s="1">
        <v>48.2</v>
      </c>
      <c r="AN39" s="1">
        <v>50.3</v>
      </c>
      <c r="AO39" s="1">
        <v>52.8</v>
      </c>
      <c r="AP39" s="1">
        <v>55.2</v>
      </c>
      <c r="AQ39" s="1">
        <v>57.7</v>
      </c>
      <c r="AR39" s="1">
        <v>63.1</v>
      </c>
      <c r="AS39" s="1">
        <v>73.7</v>
      </c>
      <c r="AT39" s="1">
        <f>76.3-4.2</f>
        <v>72.099999999999994</v>
      </c>
      <c r="AU39" s="1">
        <f>78.8-4.8</f>
        <v>74</v>
      </c>
      <c r="AV39" s="1">
        <f>41.3+1.2</f>
        <v>42.5</v>
      </c>
      <c r="AW39" s="1">
        <f>46.7+1.3</f>
        <v>48</v>
      </c>
      <c r="AX39" s="1">
        <f>49+1.3</f>
        <v>50.3</v>
      </c>
      <c r="AY39" s="1">
        <f>66.2+1.5</f>
        <v>67.7</v>
      </c>
      <c r="AZ39" s="1">
        <v>70</v>
      </c>
      <c r="BA39" s="1">
        <v>88.3</v>
      </c>
      <c r="BB39" s="1">
        <v>75</v>
      </c>
      <c r="BC39" s="1">
        <v>70.8</v>
      </c>
      <c r="BD39" s="1">
        <v>72.599999999999994</v>
      </c>
      <c r="BE39" s="1">
        <v>82</v>
      </c>
      <c r="BF39" s="1">
        <v>83</v>
      </c>
      <c r="BG39" s="1">
        <v>82</v>
      </c>
      <c r="BH39" s="1">
        <v>82</v>
      </c>
      <c r="BI39" s="1">
        <v>80.3</v>
      </c>
      <c r="BJ39" s="1">
        <v>80.3</v>
      </c>
      <c r="BK39" s="39">
        <v>98.8</v>
      </c>
      <c r="BL39" s="1">
        <v>111.3</v>
      </c>
      <c r="BM39" s="1">
        <v>117.5</v>
      </c>
      <c r="BN39" s="1">
        <v>120.5</v>
      </c>
      <c r="BO39" s="1">
        <v>123.5</v>
      </c>
    </row>
    <row r="40" spans="1:67" ht="12.75" customHeight="1" x14ac:dyDescent="0.3">
      <c r="A40" s="1" t="s">
        <v>56</v>
      </c>
      <c r="B40" s="1">
        <v>17</v>
      </c>
      <c r="C40" s="1">
        <v>17.5</v>
      </c>
      <c r="D40" s="1">
        <v>19.600000000000001</v>
      </c>
      <c r="E40" s="1">
        <v>13.6</v>
      </c>
      <c r="F40" s="1">
        <v>30.9</v>
      </c>
      <c r="G40" s="1">
        <v>28.8</v>
      </c>
      <c r="H40" s="1">
        <v>30.6</v>
      </c>
      <c r="I40" s="1">
        <v>40.4</v>
      </c>
      <c r="J40" s="1">
        <v>53.3</v>
      </c>
      <c r="K40" s="1">
        <v>49.8</v>
      </c>
      <c r="L40" s="1">
        <v>42.54</v>
      </c>
      <c r="M40" s="1">
        <v>51.5</v>
      </c>
      <c r="N40" s="1">
        <v>47.2</v>
      </c>
      <c r="O40" s="1">
        <v>51.2</v>
      </c>
      <c r="P40" s="1">
        <v>52.4</v>
      </c>
      <c r="Q40" s="1">
        <v>13.6</v>
      </c>
      <c r="R40" s="1">
        <v>15.2</v>
      </c>
      <c r="S40" s="1">
        <v>12.9</v>
      </c>
      <c r="T40" s="1">
        <v>34.200000000000003</v>
      </c>
      <c r="U40" s="1">
        <v>36</v>
      </c>
      <c r="V40" s="1">
        <v>52.1</v>
      </c>
      <c r="W40" s="1">
        <v>51.4</v>
      </c>
      <c r="X40" s="1">
        <v>39</v>
      </c>
      <c r="Y40" s="1">
        <v>33.799999999999997</v>
      </c>
      <c r="Z40" s="1">
        <v>1.8</v>
      </c>
      <c r="AA40" s="1">
        <v>3.5</v>
      </c>
      <c r="AB40" s="1">
        <v>5.8</v>
      </c>
      <c r="AC40" s="1">
        <v>2.8</v>
      </c>
      <c r="AD40" s="1">
        <v>2.5</v>
      </c>
      <c r="AE40" s="1">
        <v>2.8</v>
      </c>
      <c r="AF40" s="1">
        <v>2.9</v>
      </c>
      <c r="AG40" s="1">
        <v>1.5</v>
      </c>
      <c r="AH40" s="1">
        <v>3.8</v>
      </c>
      <c r="AI40" s="1">
        <v>3.7</v>
      </c>
      <c r="AJ40" s="1">
        <v>3.8</v>
      </c>
      <c r="AK40" s="1">
        <v>3.6</v>
      </c>
      <c r="AL40" s="1">
        <v>4</v>
      </c>
      <c r="AM40" s="1">
        <v>3.8</v>
      </c>
      <c r="AN40" s="1">
        <v>4</v>
      </c>
      <c r="AO40" s="1">
        <v>3.4</v>
      </c>
      <c r="AP40" s="1">
        <v>3.4</v>
      </c>
      <c r="AQ40" s="1">
        <v>3.5</v>
      </c>
      <c r="AR40" s="1">
        <v>3.4</v>
      </c>
      <c r="AS40" s="1">
        <v>6.2</v>
      </c>
      <c r="AT40" s="1">
        <v>3.9</v>
      </c>
      <c r="AU40" s="1">
        <v>4.0999999999999996</v>
      </c>
      <c r="AV40" s="1">
        <v>4</v>
      </c>
      <c r="AW40" s="1">
        <v>4.2</v>
      </c>
      <c r="AX40" s="1">
        <v>4.5</v>
      </c>
      <c r="AY40" s="1">
        <v>9.5</v>
      </c>
      <c r="AZ40" s="1">
        <v>9.6</v>
      </c>
      <c r="BA40" s="1">
        <v>9.8000000000000007</v>
      </c>
      <c r="BB40" s="1">
        <v>10.5</v>
      </c>
      <c r="BC40" s="1">
        <v>11</v>
      </c>
      <c r="BD40" s="1">
        <v>10.1</v>
      </c>
      <c r="BE40" s="1">
        <v>9.1999999999999993</v>
      </c>
      <c r="BF40" s="1">
        <v>8.8000000000000007</v>
      </c>
      <c r="BG40" s="1">
        <v>8.6</v>
      </c>
      <c r="BH40" s="1">
        <v>8.5</v>
      </c>
      <c r="BI40" s="1">
        <v>9.1</v>
      </c>
      <c r="BJ40" s="1">
        <v>8.9</v>
      </c>
      <c r="BK40" s="39">
        <v>5.8</v>
      </c>
      <c r="BL40" s="1">
        <v>6.4</v>
      </c>
      <c r="BM40" s="1">
        <v>9.6999999999999993</v>
      </c>
      <c r="BN40" s="1">
        <v>11.1</v>
      </c>
      <c r="BO40" s="1">
        <v>9.9</v>
      </c>
    </row>
    <row r="41" spans="1:67" ht="12.75" customHeight="1" x14ac:dyDescent="0.3">
      <c r="A41" s="1" t="s">
        <v>13</v>
      </c>
      <c r="B41" s="1">
        <v>883.9</v>
      </c>
      <c r="C41" s="1">
        <v>442.9</v>
      </c>
      <c r="D41" s="1">
        <v>377.8</v>
      </c>
      <c r="E41" s="1">
        <v>321.89999999999998</v>
      </c>
      <c r="F41" s="1">
        <v>248.3</v>
      </c>
      <c r="G41" s="1">
        <v>236.4</v>
      </c>
      <c r="H41" s="1">
        <v>236.2</v>
      </c>
      <c r="I41" s="1">
        <v>164.2</v>
      </c>
      <c r="J41" s="1">
        <v>151</v>
      </c>
      <c r="K41" s="1">
        <v>152.9</v>
      </c>
      <c r="L41" s="1">
        <v>169.8</v>
      </c>
      <c r="M41" s="1">
        <v>158.69999999999999</v>
      </c>
      <c r="N41" s="1">
        <v>161</v>
      </c>
      <c r="O41" s="1">
        <v>283.2</v>
      </c>
      <c r="P41" s="1">
        <v>354.5</v>
      </c>
      <c r="Q41" s="1">
        <v>363.8</v>
      </c>
      <c r="R41" s="1">
        <v>411.7</v>
      </c>
      <c r="S41" s="1">
        <v>352.8</v>
      </c>
      <c r="T41" s="1">
        <v>313.89999999999998</v>
      </c>
      <c r="U41" s="1">
        <v>407.1</v>
      </c>
      <c r="V41" s="1">
        <v>457.4</v>
      </c>
      <c r="W41" s="1">
        <v>456.8</v>
      </c>
      <c r="X41" s="1">
        <v>441.7</v>
      </c>
      <c r="Y41" s="1">
        <v>662.1</v>
      </c>
      <c r="Z41" s="1">
        <v>950.9</v>
      </c>
      <c r="AA41" s="1">
        <v>865.8</v>
      </c>
      <c r="AB41" s="1">
        <v>911.2</v>
      </c>
      <c r="AC41" s="1">
        <v>958.5</v>
      </c>
      <c r="AD41" s="1">
        <v>941.6</v>
      </c>
      <c r="AE41" s="1">
        <v>1285</v>
      </c>
      <c r="AF41" s="1">
        <v>1273.2</v>
      </c>
      <c r="AG41" s="1">
        <v>1247.4000000000001</v>
      </c>
      <c r="AH41" s="1">
        <v>1157.5999999999999</v>
      </c>
      <c r="AI41" s="1">
        <v>1140.3</v>
      </c>
      <c r="AJ41" s="1">
        <v>1300.2</v>
      </c>
      <c r="AK41" s="1">
        <v>1318.2</v>
      </c>
      <c r="AL41" s="1">
        <v>1357.4</v>
      </c>
      <c r="AM41" s="1">
        <v>1333.4</v>
      </c>
      <c r="AN41" s="1">
        <v>1305.8</v>
      </c>
      <c r="AO41" s="1">
        <v>1136.7</v>
      </c>
      <c r="AP41" s="1">
        <v>1115.2</v>
      </c>
      <c r="AQ41" s="1">
        <v>1121.3</v>
      </c>
      <c r="AR41" s="1">
        <v>994</v>
      </c>
      <c r="AS41" s="1">
        <v>791.1</v>
      </c>
      <c r="AT41" s="1">
        <v>958.7</v>
      </c>
      <c r="AU41" s="1">
        <v>805.4</v>
      </c>
      <c r="AV41" s="1">
        <v>808.4</v>
      </c>
      <c r="AW41" s="1">
        <v>800.4</v>
      </c>
      <c r="AX41" s="1">
        <v>874</v>
      </c>
      <c r="AY41" s="1">
        <v>940.3</v>
      </c>
      <c r="AZ41" s="1">
        <v>888</v>
      </c>
      <c r="BA41" s="1">
        <v>894.7</v>
      </c>
      <c r="BB41" s="1">
        <v>1180</v>
      </c>
      <c r="BC41" s="1">
        <v>1056.0999999999999</v>
      </c>
      <c r="BD41" s="1">
        <v>1055.5</v>
      </c>
      <c r="BE41" s="1">
        <v>1049</v>
      </c>
      <c r="BF41" s="1">
        <v>1053.3</v>
      </c>
      <c r="BG41" s="1">
        <v>1349.7</v>
      </c>
      <c r="BH41" s="1">
        <v>1336.2</v>
      </c>
      <c r="BI41" s="1">
        <v>1322.7</v>
      </c>
      <c r="BJ41" s="1">
        <v>1031.2</v>
      </c>
      <c r="BK41" s="39">
        <v>1022.8</v>
      </c>
      <c r="BL41" s="1">
        <v>1062</v>
      </c>
      <c r="BM41" s="1">
        <v>1064</v>
      </c>
      <c r="BN41" s="1">
        <v>937.6</v>
      </c>
      <c r="BO41" s="1">
        <v>1095.0999999999999</v>
      </c>
    </row>
    <row r="42" spans="1:67" ht="12.75" customHeight="1" x14ac:dyDescent="0.3">
      <c r="A42" s="1" t="s">
        <v>58</v>
      </c>
      <c r="B42" s="1">
        <v>62.7</v>
      </c>
      <c r="C42" s="1">
        <v>81.400000000000006</v>
      </c>
      <c r="D42" s="1">
        <v>113.8</v>
      </c>
      <c r="E42" s="1">
        <v>221.4</v>
      </c>
      <c r="F42" s="1">
        <v>328.3</v>
      </c>
      <c r="G42" s="1">
        <v>448.9</v>
      </c>
      <c r="H42" s="1">
        <v>556.20000000000005</v>
      </c>
      <c r="I42" s="1">
        <v>609.5</v>
      </c>
      <c r="J42" s="1">
        <v>718.3</v>
      </c>
      <c r="K42" s="1">
        <v>744.9</v>
      </c>
      <c r="L42" s="1">
        <v>769.7</v>
      </c>
      <c r="M42" s="1">
        <v>855.6</v>
      </c>
      <c r="N42" s="1">
        <v>915.5</v>
      </c>
      <c r="O42" s="1">
        <v>864.4</v>
      </c>
      <c r="P42" s="1">
        <v>772.3</v>
      </c>
      <c r="Q42" s="1">
        <v>763</v>
      </c>
      <c r="R42" s="1">
        <v>747.6</v>
      </c>
      <c r="S42" s="1">
        <v>752.3</v>
      </c>
      <c r="T42" s="1">
        <v>778.4</v>
      </c>
      <c r="U42" s="1">
        <v>873</v>
      </c>
      <c r="V42" s="1">
        <v>1043.2</v>
      </c>
      <c r="W42" s="1">
        <v>1060.2</v>
      </c>
      <c r="X42" s="1">
        <v>1067.8</v>
      </c>
      <c r="Y42" s="1">
        <v>1007.8</v>
      </c>
      <c r="Z42" s="1">
        <v>959.1</v>
      </c>
      <c r="AA42" s="1">
        <v>907.7</v>
      </c>
      <c r="AB42" s="1">
        <v>874.7</v>
      </c>
      <c r="AC42" s="1">
        <v>816.6</v>
      </c>
      <c r="AD42" s="1">
        <v>746.5</v>
      </c>
      <c r="AE42" s="1">
        <v>704.2</v>
      </c>
      <c r="AF42" s="1">
        <v>631.1</v>
      </c>
      <c r="AG42" s="1">
        <v>565.79999999999995</v>
      </c>
      <c r="AH42" s="1">
        <v>534.1</v>
      </c>
      <c r="AI42" s="1">
        <v>605.4</v>
      </c>
      <c r="AJ42" s="1">
        <v>540.70000000000005</v>
      </c>
      <c r="AK42" s="1">
        <v>530.29999999999995</v>
      </c>
      <c r="AL42" s="1">
        <v>9.8000000000000114</v>
      </c>
      <c r="AM42" s="1">
        <v>2.3999999999999773</v>
      </c>
      <c r="AN42" s="1">
        <v>0.40000000000003411</v>
      </c>
      <c r="AO42" s="1">
        <v>2.6</v>
      </c>
      <c r="AP42" s="1">
        <v>3.8</v>
      </c>
      <c r="AQ42" s="1">
        <v>4.9000000000000004</v>
      </c>
      <c r="AR42" s="1">
        <v>3.3</v>
      </c>
      <c r="AS42" s="1">
        <v>2.2999999999999998</v>
      </c>
      <c r="AT42" s="1">
        <v>1.6</v>
      </c>
      <c r="AU42" s="1">
        <v>1.2</v>
      </c>
      <c r="AV42" s="1">
        <v>1.2</v>
      </c>
      <c r="AW42" s="1">
        <v>0.5</v>
      </c>
      <c r="AX42" s="1">
        <v>0.6</v>
      </c>
      <c r="AY42" s="1">
        <v>0.5</v>
      </c>
      <c r="AZ42" s="1">
        <v>0.5</v>
      </c>
      <c r="BA42" s="1">
        <v>0.4</v>
      </c>
      <c r="BB42" s="1">
        <v>0.5</v>
      </c>
      <c r="BC42" s="1">
        <v>0.2</v>
      </c>
      <c r="BD42" s="1">
        <v>0.5</v>
      </c>
      <c r="BE42" s="1">
        <v>0.1</v>
      </c>
      <c r="BF42" s="1">
        <v>0.7</v>
      </c>
      <c r="BG42" s="1">
        <v>0</v>
      </c>
      <c r="BH42" s="1">
        <v>0.3</v>
      </c>
      <c r="BI42" s="1">
        <v>0.1</v>
      </c>
      <c r="BJ42" s="1">
        <v>0.5</v>
      </c>
      <c r="BK42" s="39">
        <v>0.4</v>
      </c>
      <c r="BL42" s="1">
        <v>0.2</v>
      </c>
      <c r="BM42" s="1">
        <v>13.4</v>
      </c>
      <c r="BN42" s="1">
        <v>10.3</v>
      </c>
      <c r="BO42" s="1">
        <v>12</v>
      </c>
    </row>
    <row r="43" spans="1:67" ht="12.75" customHeight="1" x14ac:dyDescent="0.3">
      <c r="A43" s="1" t="s">
        <v>147</v>
      </c>
      <c r="B43" s="1">
        <v>3.1</v>
      </c>
      <c r="C43" s="1">
        <v>2.8</v>
      </c>
      <c r="D43" s="1">
        <v>1.7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496.3</v>
      </c>
      <c r="AM43" s="1">
        <v>392.3</v>
      </c>
      <c r="AN43" s="1">
        <v>335.2</v>
      </c>
      <c r="AO43" s="1">
        <v>287.5</v>
      </c>
      <c r="AP43" s="1">
        <v>254.9</v>
      </c>
      <c r="AQ43" s="1">
        <v>218.5</v>
      </c>
      <c r="AR43" s="1">
        <v>202.9</v>
      </c>
      <c r="AS43" s="1">
        <v>164.2</v>
      </c>
      <c r="AT43" s="1">
        <v>148.19999999999999</v>
      </c>
      <c r="AU43" s="1">
        <v>137.5</v>
      </c>
      <c r="AV43" s="1">
        <v>125.6</v>
      </c>
      <c r="AW43" s="1">
        <v>112.6</v>
      </c>
      <c r="AX43" s="1">
        <v>95.4</v>
      </c>
      <c r="AY43" s="1">
        <v>95.1</v>
      </c>
      <c r="AZ43" s="1">
        <v>89.3</v>
      </c>
      <c r="BA43" s="1">
        <v>64.099999999999994</v>
      </c>
      <c r="BB43" s="1">
        <v>57.8</v>
      </c>
      <c r="BC43" s="1">
        <v>59</v>
      </c>
      <c r="BD43" s="1">
        <v>62.5</v>
      </c>
      <c r="BE43" s="1">
        <v>61.5</v>
      </c>
      <c r="BF43" s="1">
        <v>61.9</v>
      </c>
      <c r="BG43" s="1">
        <v>62.9</v>
      </c>
      <c r="BH43" s="1">
        <v>61.6</v>
      </c>
      <c r="BI43" s="1">
        <v>73</v>
      </c>
      <c r="BJ43" s="1">
        <v>69.2</v>
      </c>
      <c r="BK43" s="39">
        <v>68.599999999999994</v>
      </c>
      <c r="BL43" s="1">
        <v>68.7</v>
      </c>
      <c r="BM43" s="1">
        <v>56.3</v>
      </c>
      <c r="BN43" s="1">
        <v>203.6</v>
      </c>
      <c r="BO43" s="1">
        <v>177.4</v>
      </c>
    </row>
    <row r="44" spans="1:67" ht="12.75" customHeight="1" x14ac:dyDescent="0.3">
      <c r="A44" s="12" t="s">
        <v>59</v>
      </c>
      <c r="B44" s="12">
        <v>1536.4</v>
      </c>
      <c r="C44" s="12">
        <v>1130.5</v>
      </c>
      <c r="D44" s="12">
        <v>1102.7</v>
      </c>
      <c r="E44" s="12">
        <v>1132.5</v>
      </c>
      <c r="F44" s="12">
        <v>1201.1999999999998</v>
      </c>
      <c r="G44" s="12">
        <v>1339.6999999999998</v>
      </c>
      <c r="H44" s="12">
        <v>1453.8</v>
      </c>
      <c r="I44" s="12">
        <v>1460.8999999999999</v>
      </c>
      <c r="J44" s="12">
        <v>1547.8</v>
      </c>
      <c r="K44" s="12">
        <v>1582.1</v>
      </c>
      <c r="L44" s="12">
        <v>1626.74</v>
      </c>
      <c r="M44" s="12">
        <v>1702.9</v>
      </c>
      <c r="N44" s="12">
        <v>1768.5</v>
      </c>
      <c r="O44" s="12">
        <v>1803.9</v>
      </c>
      <c r="P44" s="12">
        <v>1815.2</v>
      </c>
      <c r="Q44" s="12">
        <v>1867.4</v>
      </c>
      <c r="R44" s="12">
        <v>1918.1</v>
      </c>
      <c r="S44" s="12">
        <v>1871.2</v>
      </c>
      <c r="T44" s="12">
        <v>1904.8000000000002</v>
      </c>
      <c r="U44" s="12">
        <v>2061.9</v>
      </c>
      <c r="V44" s="12">
        <v>2285.6999999999998</v>
      </c>
      <c r="W44" s="12">
        <v>2295.3000000000002</v>
      </c>
      <c r="X44" s="12">
        <v>2299.6</v>
      </c>
      <c r="Y44" s="12">
        <v>2486</v>
      </c>
      <c r="Z44" s="12">
        <v>3141.2999999999997</v>
      </c>
      <c r="AA44" s="12">
        <v>3145.6000000000004</v>
      </c>
      <c r="AB44" s="12">
        <v>3404.8999999999996</v>
      </c>
      <c r="AC44" s="12">
        <v>3210.2</v>
      </c>
      <c r="AD44" s="12">
        <v>3088.6</v>
      </c>
      <c r="AE44" s="12">
        <v>3332.3</v>
      </c>
      <c r="AF44" s="12">
        <v>3260.7000000000003</v>
      </c>
      <c r="AG44" s="12">
        <v>3076.7</v>
      </c>
      <c r="AH44" s="12">
        <v>3107.6</v>
      </c>
      <c r="AI44" s="12">
        <v>3323.4</v>
      </c>
      <c r="AJ44" s="12">
        <v>3636.7</v>
      </c>
      <c r="AK44" s="12">
        <v>3835.8</v>
      </c>
      <c r="AL44" s="12">
        <v>4325.6000000000004</v>
      </c>
      <c r="AM44" s="12">
        <v>3553.2000000000003</v>
      </c>
      <c r="AN44" s="12">
        <v>3479.1</v>
      </c>
      <c r="AO44" s="12">
        <v>3311.7000000000003</v>
      </c>
      <c r="AP44" s="12">
        <v>3639.4</v>
      </c>
      <c r="AQ44" s="12">
        <v>4048.9</v>
      </c>
      <c r="AR44" s="12">
        <v>4078.9</v>
      </c>
      <c r="AS44" s="12">
        <v>3392.7</v>
      </c>
      <c r="AT44" s="12">
        <v>3000.7</v>
      </c>
      <c r="AU44" s="12">
        <v>2767.3</v>
      </c>
      <c r="AV44" s="12">
        <f>2715.6+2.2+1.2</f>
        <v>2718.9999999999995</v>
      </c>
      <c r="AW44" s="12">
        <f>2814.3+1.3+1.5</f>
        <v>2817.1000000000004</v>
      </c>
      <c r="AX44" s="12">
        <f>2947.8+1.3+1.8</f>
        <v>2950.9000000000005</v>
      </c>
      <c r="AY44" s="12">
        <f>3057.1+1.5+2.2</f>
        <v>3060.7999999999997</v>
      </c>
      <c r="AZ44" s="12">
        <v>2985.9</v>
      </c>
      <c r="BA44" s="12">
        <v>3072.4</v>
      </c>
      <c r="BB44" s="12">
        <v>3556.6</v>
      </c>
      <c r="BC44" s="12">
        <v>3735.4</v>
      </c>
      <c r="BD44" s="12">
        <v>4029.6</v>
      </c>
      <c r="BE44" s="12">
        <v>3709.7</v>
      </c>
      <c r="BF44" s="12">
        <v>3292.3</v>
      </c>
      <c r="BG44" s="12">
        <v>4121.8999999999996</v>
      </c>
      <c r="BH44" s="12">
        <v>4362.8999999999996</v>
      </c>
      <c r="BI44" s="12">
        <v>4432.3999999999996</v>
      </c>
      <c r="BJ44" s="12">
        <v>3711.3</v>
      </c>
      <c r="BK44" s="41">
        <v>3667.3</v>
      </c>
      <c r="BL44" s="12">
        <v>3654.9</v>
      </c>
      <c r="BM44" s="12">
        <v>3322</v>
      </c>
      <c r="BN44" s="12">
        <v>2884.6</v>
      </c>
      <c r="BO44" s="12">
        <v>2304.5</v>
      </c>
    </row>
    <row r="45" spans="1:67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9"/>
      <c r="BL45" s="1"/>
      <c r="BM45" s="1"/>
      <c r="BN45" s="1"/>
      <c r="BO45" s="1"/>
    </row>
    <row r="46" spans="1:67" ht="12.75" customHeight="1" x14ac:dyDescent="0.3">
      <c r="A46" s="1" t="s">
        <v>55</v>
      </c>
      <c r="B46" s="1">
        <v>75.599999999999994</v>
      </c>
      <c r="C46" s="1">
        <v>82.3</v>
      </c>
      <c r="D46" s="1">
        <v>50.8</v>
      </c>
      <c r="E46" s="1">
        <v>43.4</v>
      </c>
      <c r="F46" s="1">
        <v>66.300000000000011</v>
      </c>
      <c r="G46" s="1">
        <v>83.3</v>
      </c>
      <c r="H46" s="1">
        <v>80.699999999999989</v>
      </c>
      <c r="I46" s="1">
        <v>37.4</v>
      </c>
      <c r="J46" s="1">
        <v>62.6</v>
      </c>
      <c r="K46" s="1">
        <v>84.6</v>
      </c>
      <c r="L46" s="1">
        <v>108.4</v>
      </c>
      <c r="M46" s="1">
        <v>82.4</v>
      </c>
      <c r="N46" s="1">
        <v>78.3</v>
      </c>
      <c r="O46" s="1">
        <v>147</v>
      </c>
      <c r="P46" s="1">
        <v>171.79999999999998</v>
      </c>
      <c r="Q46" s="1">
        <v>140.80000000000001</v>
      </c>
      <c r="R46" s="1">
        <v>130.19999999999999</v>
      </c>
      <c r="S46" s="1">
        <v>166.2</v>
      </c>
      <c r="T46" s="1">
        <v>172.1</v>
      </c>
      <c r="U46" s="1">
        <v>147.4</v>
      </c>
      <c r="V46" s="1">
        <v>176.7</v>
      </c>
      <c r="W46" s="1">
        <v>170.9</v>
      </c>
      <c r="X46" s="1">
        <v>172</v>
      </c>
      <c r="Y46" s="1">
        <v>121.9</v>
      </c>
      <c r="Z46" s="1">
        <v>161.5</v>
      </c>
      <c r="AA46" s="1">
        <v>195.3</v>
      </c>
      <c r="AB46" s="1">
        <v>172.79999999999998</v>
      </c>
      <c r="AC46" s="1">
        <v>143</v>
      </c>
      <c r="AD46" s="1">
        <v>150.1</v>
      </c>
      <c r="AE46" s="1">
        <v>166.2</v>
      </c>
      <c r="AF46" s="1">
        <v>173.2</v>
      </c>
      <c r="AG46" s="1">
        <v>139.9</v>
      </c>
      <c r="AH46" s="1">
        <v>154.6</v>
      </c>
      <c r="AI46" s="1">
        <v>157.69999999999999</v>
      </c>
      <c r="AJ46" s="1">
        <v>207.7</v>
      </c>
      <c r="AK46" s="1">
        <v>154</v>
      </c>
      <c r="AL46" s="1">
        <v>109.7</v>
      </c>
      <c r="AM46" s="1">
        <v>124.7</v>
      </c>
      <c r="AN46" s="1">
        <v>124.7</v>
      </c>
      <c r="AO46" s="1">
        <v>88.2</v>
      </c>
      <c r="AP46" s="1">
        <v>84.1</v>
      </c>
      <c r="AQ46" s="1">
        <v>100.8</v>
      </c>
      <c r="AR46" s="1">
        <v>107.7</v>
      </c>
      <c r="AS46" s="1">
        <v>95</v>
      </c>
      <c r="AT46" s="1">
        <f>67.7</f>
        <v>67.7</v>
      </c>
      <c r="AU46" s="1">
        <v>60.3</v>
      </c>
      <c r="AV46" s="1">
        <f>72.6+4.3-14.5</f>
        <v>62.399999999999991</v>
      </c>
      <c r="AW46" s="1">
        <f>46+9.8</f>
        <v>55.8</v>
      </c>
      <c r="AX46" s="1">
        <f>50.2+10.3</f>
        <v>60.5</v>
      </c>
      <c r="AY46" s="1">
        <f>47+10.5</f>
        <v>57.5</v>
      </c>
      <c r="AZ46" s="1">
        <v>39.5</v>
      </c>
      <c r="BA46" s="1">
        <v>36</v>
      </c>
      <c r="BB46" s="1">
        <v>36.1</v>
      </c>
      <c r="BC46" s="1">
        <v>27.9</v>
      </c>
      <c r="BD46" s="1">
        <v>29.5</v>
      </c>
      <c r="BE46" s="1">
        <v>17.100000000000001</v>
      </c>
      <c r="BF46" s="1">
        <v>17.899999999999999</v>
      </c>
      <c r="BG46" s="1">
        <v>22.9</v>
      </c>
      <c r="BH46" s="1">
        <v>25</v>
      </c>
      <c r="BI46" s="1">
        <v>68.8</v>
      </c>
      <c r="BJ46" s="1">
        <v>55.8</v>
      </c>
      <c r="BK46" s="39">
        <v>35.4</v>
      </c>
      <c r="BL46" s="1">
        <v>24.3</v>
      </c>
      <c r="BM46" s="1">
        <v>21.8</v>
      </c>
      <c r="BN46" s="1">
        <v>23.5</v>
      </c>
      <c r="BO46" s="1">
        <v>22.4</v>
      </c>
    </row>
    <row r="47" spans="1:67" ht="12.75" customHeight="1" x14ac:dyDescent="0.3">
      <c r="A47" s="1" t="s">
        <v>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76.8</v>
      </c>
      <c r="AM47" s="1">
        <v>70.699999999999989</v>
      </c>
      <c r="AN47" s="1">
        <v>66.7</v>
      </c>
      <c r="AO47" s="1">
        <v>27.3</v>
      </c>
      <c r="AP47" s="1">
        <v>24.3</v>
      </c>
      <c r="AQ47" s="1">
        <v>21.8</v>
      </c>
      <c r="AR47" s="1">
        <v>41.800000000000004</v>
      </c>
      <c r="AS47" s="1">
        <v>27.6</v>
      </c>
      <c r="AT47" s="1">
        <v>25.7</v>
      </c>
      <c r="AU47" s="1">
        <v>15.7</v>
      </c>
      <c r="AV47" s="1">
        <v>62</v>
      </c>
      <c r="AW47" s="1">
        <v>71.900000000000006</v>
      </c>
      <c r="AX47" s="1">
        <v>66.699999999999989</v>
      </c>
      <c r="AY47" s="1">
        <v>50.5</v>
      </c>
      <c r="AZ47" s="1">
        <v>47.8</v>
      </c>
      <c r="BA47" s="1">
        <v>21.9</v>
      </c>
      <c r="BB47" s="1">
        <v>35.599999999999994</v>
      </c>
      <c r="BC47" s="1">
        <v>47</v>
      </c>
      <c r="BD47" s="1">
        <v>45.300000000000004</v>
      </c>
      <c r="BE47" s="1">
        <v>13.1</v>
      </c>
      <c r="BF47" s="1">
        <v>8.5</v>
      </c>
      <c r="BG47" s="1">
        <v>8.3000000000000007</v>
      </c>
      <c r="BH47" s="1">
        <v>10.1</v>
      </c>
      <c r="BI47" s="1">
        <v>12.5</v>
      </c>
      <c r="BJ47" s="1">
        <v>24.799999999999997</v>
      </c>
      <c r="BK47" s="39">
        <v>34.300000000000004</v>
      </c>
      <c r="BL47" s="1">
        <v>93.3</v>
      </c>
      <c r="BM47" s="1">
        <v>69</v>
      </c>
      <c r="BN47" s="1">
        <v>155.80000000000001</v>
      </c>
      <c r="BO47" s="1">
        <v>164.4</v>
      </c>
    </row>
    <row r="48" spans="1:67" ht="12.75" customHeight="1" x14ac:dyDescent="0.3">
      <c r="A48" s="1" t="s">
        <v>13</v>
      </c>
      <c r="B48" s="1">
        <v>106.7</v>
      </c>
      <c r="C48" s="1">
        <v>104</v>
      </c>
      <c r="D48" s="1">
        <v>59.2</v>
      </c>
      <c r="E48" s="1">
        <v>88</v>
      </c>
      <c r="F48" s="1">
        <v>51.9</v>
      </c>
      <c r="G48" s="1">
        <v>54.6</v>
      </c>
      <c r="H48" s="1">
        <v>57.6</v>
      </c>
      <c r="I48" s="1">
        <v>53.6</v>
      </c>
      <c r="J48" s="1">
        <v>99.2</v>
      </c>
      <c r="K48" s="1">
        <v>69.3</v>
      </c>
      <c r="L48" s="1">
        <v>137</v>
      </c>
      <c r="M48" s="1">
        <v>113.7</v>
      </c>
      <c r="N48" s="1">
        <v>122.9</v>
      </c>
      <c r="O48" s="1">
        <v>140.9</v>
      </c>
      <c r="P48" s="1">
        <v>163.4</v>
      </c>
      <c r="Q48" s="1">
        <v>75.900000000000006</v>
      </c>
      <c r="R48" s="1">
        <v>90.9</v>
      </c>
      <c r="S48" s="1">
        <v>146.30000000000001</v>
      </c>
      <c r="T48" s="1">
        <v>156.19999999999999</v>
      </c>
      <c r="U48" s="1">
        <v>126.3</v>
      </c>
      <c r="V48" s="1">
        <v>84.5</v>
      </c>
      <c r="W48" s="1">
        <v>90.6</v>
      </c>
      <c r="X48" s="1">
        <v>151.4</v>
      </c>
      <c r="Y48" s="1">
        <v>115.8</v>
      </c>
      <c r="Z48" s="1">
        <v>146.4</v>
      </c>
      <c r="AA48" s="1">
        <v>248.2</v>
      </c>
      <c r="AB48" s="1">
        <v>266.2</v>
      </c>
      <c r="AC48" s="1">
        <v>238.7</v>
      </c>
      <c r="AD48" s="1">
        <v>252.1</v>
      </c>
      <c r="AE48" s="1">
        <v>183</v>
      </c>
      <c r="AF48" s="1">
        <v>203.2</v>
      </c>
      <c r="AG48" s="1">
        <v>169.3</v>
      </c>
      <c r="AH48" s="1">
        <v>290.39999999999998</v>
      </c>
      <c r="AI48" s="1">
        <v>317.7</v>
      </c>
      <c r="AJ48" s="1">
        <v>292.60000000000002</v>
      </c>
      <c r="AK48" s="1">
        <v>283.3</v>
      </c>
      <c r="AL48" s="1">
        <v>226.3</v>
      </c>
      <c r="AM48" s="1">
        <v>175</v>
      </c>
      <c r="AN48" s="1">
        <v>141.1</v>
      </c>
      <c r="AO48" s="1">
        <v>318.7</v>
      </c>
      <c r="AP48" s="1">
        <v>521.1</v>
      </c>
      <c r="AQ48" s="1">
        <v>547.5</v>
      </c>
      <c r="AR48" s="1">
        <v>641.70000000000005</v>
      </c>
      <c r="AS48" s="1">
        <v>667.1</v>
      </c>
      <c r="AT48" s="1">
        <v>467.9</v>
      </c>
      <c r="AU48" s="1">
        <v>556.5</v>
      </c>
      <c r="AV48" s="1">
        <v>456.5</v>
      </c>
      <c r="AW48" s="1">
        <v>201.2</v>
      </c>
      <c r="AX48" s="1">
        <v>202.7</v>
      </c>
      <c r="AY48" s="1">
        <v>88</v>
      </c>
      <c r="AZ48" s="1">
        <v>130.6</v>
      </c>
      <c r="BA48" s="1">
        <v>102.5</v>
      </c>
      <c r="BB48" s="1">
        <v>136.4</v>
      </c>
      <c r="BC48" s="1">
        <v>243.9</v>
      </c>
      <c r="BD48" s="1">
        <v>219.6</v>
      </c>
      <c r="BE48" s="1">
        <v>209.9</v>
      </c>
      <c r="BF48" s="1">
        <v>397.9</v>
      </c>
      <c r="BG48" s="1">
        <v>73.3</v>
      </c>
      <c r="BH48" s="1">
        <v>78.599999999999994</v>
      </c>
      <c r="BI48" s="1">
        <v>82.8</v>
      </c>
      <c r="BJ48" s="1">
        <v>393.7</v>
      </c>
      <c r="BK48" s="39">
        <v>383.4</v>
      </c>
      <c r="BL48" s="1">
        <v>379.7</v>
      </c>
      <c r="BM48" s="1">
        <v>372.8</v>
      </c>
      <c r="BN48" s="1">
        <v>226.6</v>
      </c>
      <c r="BO48" s="1">
        <v>463.5</v>
      </c>
    </row>
    <row r="49" spans="1:67" ht="12.75" customHeight="1" x14ac:dyDescent="0.3">
      <c r="A49" s="1" t="s">
        <v>57</v>
      </c>
      <c r="B49" s="1">
        <v>171.6</v>
      </c>
      <c r="C49" s="1">
        <v>193.8</v>
      </c>
      <c r="D49" s="1">
        <v>206.4</v>
      </c>
      <c r="E49" s="1">
        <v>205.9</v>
      </c>
      <c r="F49" s="1">
        <v>198.4</v>
      </c>
      <c r="G49" s="1">
        <v>214</v>
      </c>
      <c r="H49" s="1">
        <v>211.3</v>
      </c>
      <c r="I49" s="1">
        <v>241.8</v>
      </c>
      <c r="J49" s="1">
        <v>276.89999999999998</v>
      </c>
      <c r="K49" s="1">
        <v>286</v>
      </c>
      <c r="L49" s="1">
        <v>309.3</v>
      </c>
      <c r="M49" s="1">
        <v>296.7</v>
      </c>
      <c r="N49" s="1">
        <v>260.5</v>
      </c>
      <c r="O49" s="1">
        <v>252</v>
      </c>
      <c r="P49" s="1">
        <v>223.7</v>
      </c>
      <c r="Q49" s="1">
        <v>217.9</v>
      </c>
      <c r="R49" s="1">
        <v>230.9</v>
      </c>
      <c r="S49" s="1">
        <v>259.3</v>
      </c>
      <c r="T49" s="1">
        <v>283.3</v>
      </c>
      <c r="U49" s="1">
        <v>335.2</v>
      </c>
      <c r="V49" s="1">
        <v>328</v>
      </c>
      <c r="W49" s="1">
        <v>315.10000000000002</v>
      </c>
      <c r="X49" s="1">
        <v>380.4</v>
      </c>
      <c r="Y49" s="1">
        <v>402.6</v>
      </c>
      <c r="Z49" s="1">
        <v>375.6</v>
      </c>
      <c r="AA49" s="1">
        <v>380.4</v>
      </c>
      <c r="AB49" s="1">
        <v>401.8</v>
      </c>
      <c r="AC49" s="1">
        <v>379.8</v>
      </c>
      <c r="AD49" s="1">
        <v>342.6</v>
      </c>
      <c r="AE49" s="1">
        <v>350.1</v>
      </c>
      <c r="AF49" s="1">
        <v>352.2</v>
      </c>
      <c r="AG49" s="1">
        <v>309.39999999999998</v>
      </c>
      <c r="AH49" s="1">
        <v>329.5</v>
      </c>
      <c r="AI49" s="1">
        <v>317.7</v>
      </c>
      <c r="AJ49" s="1">
        <v>365.2</v>
      </c>
      <c r="AK49" s="1">
        <v>374.5</v>
      </c>
      <c r="AL49" s="1">
        <v>432.5</v>
      </c>
      <c r="AM49" s="1">
        <v>432.1</v>
      </c>
      <c r="AN49" s="1">
        <v>390.3</v>
      </c>
      <c r="AO49" s="1">
        <v>378.3</v>
      </c>
      <c r="AP49" s="1">
        <v>316.10000000000002</v>
      </c>
      <c r="AQ49" s="1">
        <v>307.8</v>
      </c>
      <c r="AR49" s="1">
        <v>340.8</v>
      </c>
      <c r="AS49" s="1">
        <v>369.7</v>
      </c>
      <c r="AT49" s="1">
        <v>299.10000000000002</v>
      </c>
      <c r="AU49" s="1">
        <v>320.3</v>
      </c>
      <c r="AV49" s="1">
        <v>283.10000000000002</v>
      </c>
      <c r="AW49" s="1">
        <v>268.5</v>
      </c>
      <c r="AX49" s="1">
        <v>327</v>
      </c>
      <c r="AY49" s="1">
        <v>336.1</v>
      </c>
      <c r="AZ49" s="1">
        <v>354.2</v>
      </c>
      <c r="BA49" s="1">
        <v>470.6</v>
      </c>
      <c r="BB49" s="1">
        <v>342.3</v>
      </c>
      <c r="BC49" s="1">
        <v>339.8</v>
      </c>
      <c r="BD49" s="1">
        <v>356.2</v>
      </c>
      <c r="BE49" s="1">
        <v>355</v>
      </c>
      <c r="BF49" s="1">
        <v>383.2</v>
      </c>
      <c r="BG49" s="1">
        <v>302.3</v>
      </c>
      <c r="BH49" s="1">
        <v>332.2</v>
      </c>
      <c r="BI49" s="1">
        <v>424.2</v>
      </c>
      <c r="BJ49" s="1">
        <v>471.7</v>
      </c>
      <c r="BK49" s="39">
        <v>589.79999999999995</v>
      </c>
      <c r="BL49" s="1">
        <v>603.9</v>
      </c>
      <c r="BM49" s="1">
        <v>761.9</v>
      </c>
      <c r="BN49" s="1">
        <v>823.1</v>
      </c>
      <c r="BO49" s="1">
        <v>891.1</v>
      </c>
    </row>
    <row r="50" spans="1:67" ht="12.75" customHeight="1" x14ac:dyDescent="0.3">
      <c r="A50" s="1" t="s">
        <v>58</v>
      </c>
      <c r="B50" s="1">
        <v>198.8</v>
      </c>
      <c r="C50" s="1">
        <v>158.9</v>
      </c>
      <c r="D50" s="1">
        <v>188.3</v>
      </c>
      <c r="E50" s="1">
        <v>202.6</v>
      </c>
      <c r="F50" s="1">
        <v>240.6</v>
      </c>
      <c r="G50" s="1">
        <v>201.5</v>
      </c>
      <c r="H50" s="1">
        <v>233.5</v>
      </c>
      <c r="I50" s="1">
        <v>258.8</v>
      </c>
      <c r="J50" s="1">
        <v>331.7</v>
      </c>
      <c r="K50" s="1">
        <v>296.89999999999998</v>
      </c>
      <c r="L50" s="1">
        <v>343.6</v>
      </c>
      <c r="M50" s="1">
        <v>346.6</v>
      </c>
      <c r="N50" s="1">
        <v>368.8</v>
      </c>
      <c r="O50" s="1">
        <v>284.60000000000002</v>
      </c>
      <c r="P50" s="1">
        <v>306.89999999999998</v>
      </c>
      <c r="Q50" s="1">
        <v>297.5</v>
      </c>
      <c r="R50" s="1">
        <v>353.20000000000005</v>
      </c>
      <c r="S50" s="1">
        <v>350.59999999999997</v>
      </c>
      <c r="T50" s="1">
        <v>375</v>
      </c>
      <c r="U50" s="1">
        <v>383.6</v>
      </c>
      <c r="V50" s="1">
        <v>440.1</v>
      </c>
      <c r="W50" s="1">
        <v>371.4</v>
      </c>
      <c r="X50" s="1">
        <v>423.4</v>
      </c>
      <c r="Y50" s="1">
        <v>481</v>
      </c>
      <c r="Z50" s="1">
        <v>515.4</v>
      </c>
      <c r="AA50" s="1">
        <v>420.5</v>
      </c>
      <c r="AB50" s="1">
        <v>420.7</v>
      </c>
      <c r="AC50" s="1">
        <v>399.8</v>
      </c>
      <c r="AD50" s="1">
        <v>411.8</v>
      </c>
      <c r="AE50" s="1">
        <v>405.79999999999995</v>
      </c>
      <c r="AF50" s="1">
        <v>433</v>
      </c>
      <c r="AG50" s="1">
        <v>440</v>
      </c>
      <c r="AH50" s="1">
        <v>551.6</v>
      </c>
      <c r="AI50" s="1">
        <v>433.5</v>
      </c>
      <c r="AJ50" s="1">
        <v>429.9</v>
      </c>
      <c r="AK50" s="1">
        <v>353.1</v>
      </c>
      <c r="AL50" s="1">
        <v>133</v>
      </c>
      <c r="AM50" s="1">
        <v>78.699999999999989</v>
      </c>
      <c r="AN50" s="1">
        <v>60</v>
      </c>
      <c r="AO50" s="1">
        <v>47.5</v>
      </c>
      <c r="AP50" s="1">
        <v>28.9</v>
      </c>
      <c r="AQ50" s="1">
        <v>39.6</v>
      </c>
      <c r="AR50" s="1">
        <v>40</v>
      </c>
      <c r="AS50" s="1">
        <v>61.8</v>
      </c>
      <c r="AT50" s="1">
        <v>25.4</v>
      </c>
      <c r="AU50" s="1">
        <v>20.2</v>
      </c>
      <c r="AV50" s="1">
        <v>11</v>
      </c>
      <c r="AW50" s="1">
        <v>15</v>
      </c>
      <c r="AX50" s="1">
        <v>14.4</v>
      </c>
      <c r="AY50" s="1">
        <v>24.4</v>
      </c>
      <c r="AZ50" s="1">
        <v>20.8</v>
      </c>
      <c r="BA50" s="1">
        <v>23.3</v>
      </c>
      <c r="BB50" s="1">
        <v>20.9</v>
      </c>
      <c r="BC50" s="1">
        <v>14.8</v>
      </c>
      <c r="BD50" s="1">
        <v>20.7</v>
      </c>
      <c r="BE50" s="1">
        <v>14.3</v>
      </c>
      <c r="BF50" s="1">
        <v>23.8</v>
      </c>
      <c r="BG50" s="1">
        <v>30.7</v>
      </c>
      <c r="BH50" s="1">
        <v>18.899999999999999</v>
      </c>
      <c r="BI50" s="1">
        <v>15.5</v>
      </c>
      <c r="BJ50" s="1">
        <v>21.5</v>
      </c>
      <c r="BK50" s="39">
        <v>15.7</v>
      </c>
      <c r="BL50" s="1">
        <v>24.1</v>
      </c>
      <c r="BM50" s="1">
        <v>30.5</v>
      </c>
      <c r="BN50" s="1">
        <v>26.5</v>
      </c>
      <c r="BO50" s="1">
        <v>41</v>
      </c>
    </row>
    <row r="51" spans="1:67" ht="12.75" customHeight="1" x14ac:dyDescent="0.3">
      <c r="A51" s="1" t="s">
        <v>140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68.7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309.8</v>
      </c>
      <c r="AM51" s="1">
        <v>303.60000000000002</v>
      </c>
      <c r="AN51" s="1">
        <v>307.39999999999998</v>
      </c>
      <c r="AO51" s="1">
        <v>297.60000000000002</v>
      </c>
      <c r="AP51" s="1">
        <v>340.3</v>
      </c>
      <c r="AQ51" s="1">
        <v>292.10000000000002</v>
      </c>
      <c r="AR51" s="1">
        <v>281.89999999999998</v>
      </c>
      <c r="AS51" s="1">
        <v>254.5</v>
      </c>
      <c r="AT51" s="1">
        <v>262.39999999999998</v>
      </c>
      <c r="AU51" s="1">
        <v>219.6</v>
      </c>
      <c r="AV51" s="1">
        <f>239.3+14.5</f>
        <v>253.8</v>
      </c>
      <c r="AW51" s="1">
        <v>236.9</v>
      </c>
      <c r="AX51" s="1">
        <v>324.3</v>
      </c>
      <c r="AY51" s="1">
        <v>264.39999999999998</v>
      </c>
      <c r="AZ51" s="1">
        <v>276.89999999999998</v>
      </c>
      <c r="BA51" s="1">
        <v>246.5</v>
      </c>
      <c r="BB51" s="1">
        <v>286.60000000000002</v>
      </c>
      <c r="BC51" s="1">
        <v>219.4</v>
      </c>
      <c r="BD51" s="1">
        <v>233.3</v>
      </c>
      <c r="BE51" s="1">
        <v>142.9</v>
      </c>
      <c r="BF51" s="1">
        <v>193.1</v>
      </c>
      <c r="BG51" s="1">
        <v>196.8</v>
      </c>
      <c r="BH51" s="1">
        <v>223.9</v>
      </c>
      <c r="BI51" s="1">
        <v>222.5</v>
      </c>
      <c r="BJ51" s="1">
        <v>295.5</v>
      </c>
      <c r="BK51" s="39">
        <v>301</v>
      </c>
      <c r="BL51" s="1">
        <v>375.3</v>
      </c>
      <c r="BM51" s="1">
        <v>455.90000000000003</v>
      </c>
      <c r="BN51" s="1">
        <v>438.90000000000003</v>
      </c>
      <c r="BO51" s="1">
        <v>355.70000000000005</v>
      </c>
    </row>
    <row r="52" spans="1:67" ht="12.75" customHeight="1" x14ac:dyDescent="0.3">
      <c r="A52" s="12" t="s">
        <v>61</v>
      </c>
      <c r="B52" s="12">
        <v>552.70000000000005</v>
      </c>
      <c r="C52" s="12">
        <v>539</v>
      </c>
      <c r="D52" s="12">
        <v>504.7</v>
      </c>
      <c r="E52" s="12">
        <v>539.9</v>
      </c>
      <c r="F52" s="12">
        <v>557.20000000000005</v>
      </c>
      <c r="G52" s="12">
        <v>553.4</v>
      </c>
      <c r="H52" s="12">
        <v>583.1</v>
      </c>
      <c r="I52" s="12">
        <v>591.6</v>
      </c>
      <c r="J52" s="12">
        <v>770.4</v>
      </c>
      <c r="K52" s="12">
        <v>736.8</v>
      </c>
      <c r="L52" s="12">
        <v>898.30000000000007</v>
      </c>
      <c r="M52" s="12">
        <v>839.40000000000009</v>
      </c>
      <c r="N52" s="12">
        <v>830.5</v>
      </c>
      <c r="O52" s="12">
        <v>824.5</v>
      </c>
      <c r="P52" s="12">
        <v>865.8</v>
      </c>
      <c r="Q52" s="12">
        <v>732.1</v>
      </c>
      <c r="R52" s="12">
        <v>805.2</v>
      </c>
      <c r="S52" s="12">
        <v>922.39999999999986</v>
      </c>
      <c r="T52" s="12">
        <v>986.59999999999991</v>
      </c>
      <c r="U52" s="12">
        <v>992.5</v>
      </c>
      <c r="V52" s="12">
        <v>1029.3000000000002</v>
      </c>
      <c r="W52" s="12">
        <v>948</v>
      </c>
      <c r="X52" s="12">
        <v>1127.1999999999998</v>
      </c>
      <c r="Y52" s="12">
        <v>1121.3</v>
      </c>
      <c r="Z52" s="12">
        <v>1198.9000000000001</v>
      </c>
      <c r="AA52" s="12">
        <v>1244.4000000000001</v>
      </c>
      <c r="AB52" s="12">
        <v>1261.5</v>
      </c>
      <c r="AC52" s="12">
        <v>1161.3</v>
      </c>
      <c r="AD52" s="12">
        <v>1156.5999999999999</v>
      </c>
      <c r="AE52" s="12">
        <v>1105.0999999999999</v>
      </c>
      <c r="AF52" s="12">
        <v>1161.5999999999999</v>
      </c>
      <c r="AG52" s="12">
        <v>1058.5999999999999</v>
      </c>
      <c r="AH52" s="12">
        <v>1326.1</v>
      </c>
      <c r="AI52" s="12">
        <v>1226.5999999999999</v>
      </c>
      <c r="AJ52" s="12">
        <v>1295.4000000000001</v>
      </c>
      <c r="AK52" s="12">
        <v>1164.9000000000001</v>
      </c>
      <c r="AL52" s="12">
        <v>1288.0999999999999</v>
      </c>
      <c r="AM52" s="12">
        <v>1184.8000000000002</v>
      </c>
      <c r="AN52" s="12">
        <v>1090.1999999999998</v>
      </c>
      <c r="AO52" s="12">
        <v>1157.6000000000001</v>
      </c>
      <c r="AP52" s="12">
        <v>1314.8</v>
      </c>
      <c r="AQ52" s="12">
        <v>1309.6000000000001</v>
      </c>
      <c r="AR52" s="12">
        <v>1453.9</v>
      </c>
      <c r="AS52" s="12">
        <v>1475.7</v>
      </c>
      <c r="AT52" s="12">
        <v>1148.2</v>
      </c>
      <c r="AU52" s="12">
        <v>1192.5999999999999</v>
      </c>
      <c r="AV52" s="12">
        <f>1132.2-7.7+4.3</f>
        <v>1128.8</v>
      </c>
      <c r="AW52" s="12">
        <f>852.1-12.6+9.8</f>
        <v>849.3</v>
      </c>
      <c r="AX52" s="12">
        <f>998.7-13.4+10.3</f>
        <v>995.6</v>
      </c>
      <c r="AY52" s="12">
        <f>824.6-14.2+10.5</f>
        <v>820.9</v>
      </c>
      <c r="AZ52" s="12">
        <v>869.8</v>
      </c>
      <c r="BA52" s="12">
        <v>900.8</v>
      </c>
      <c r="BB52" s="12">
        <v>857.9</v>
      </c>
      <c r="BC52" s="12">
        <v>892.8</v>
      </c>
      <c r="BD52" s="12">
        <v>904.6</v>
      </c>
      <c r="BE52" s="12">
        <v>752.3</v>
      </c>
      <c r="BF52" s="12">
        <v>1024.4000000000001</v>
      </c>
      <c r="BG52" s="12">
        <v>634.29999999999995</v>
      </c>
      <c r="BH52" s="12">
        <v>688.7</v>
      </c>
      <c r="BI52" s="12">
        <v>826.3</v>
      </c>
      <c r="BJ52" s="12">
        <v>1263</v>
      </c>
      <c r="BK52" s="41">
        <v>1359.6</v>
      </c>
      <c r="BL52" s="12">
        <v>1500.6</v>
      </c>
      <c r="BM52" s="12">
        <v>1711.9</v>
      </c>
      <c r="BN52" s="12">
        <v>1694.4</v>
      </c>
      <c r="BO52" s="12">
        <v>1938.1</v>
      </c>
    </row>
    <row r="53" spans="1:67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9"/>
      <c r="BL53" s="1"/>
      <c r="BM53" s="1"/>
      <c r="BN53" s="1"/>
      <c r="BO53" s="1"/>
    </row>
    <row r="54" spans="1:67" ht="12.75" customHeight="1" x14ac:dyDescent="0.3">
      <c r="A54" s="12" t="s">
        <v>62</v>
      </c>
      <c r="B54" s="12">
        <v>2089.1</v>
      </c>
      <c r="C54" s="12">
        <v>1669.5</v>
      </c>
      <c r="D54" s="12">
        <v>1607.4</v>
      </c>
      <c r="E54" s="12">
        <v>1672.4</v>
      </c>
      <c r="F54" s="12">
        <v>1758.3999999999999</v>
      </c>
      <c r="G54" s="12">
        <v>1893.1</v>
      </c>
      <c r="H54" s="12">
        <v>2036.9</v>
      </c>
      <c r="I54" s="12">
        <v>2052.5</v>
      </c>
      <c r="J54" s="12">
        <v>2318.1999999999998</v>
      </c>
      <c r="K54" s="12">
        <v>2318.8999999999996</v>
      </c>
      <c r="L54" s="12">
        <v>2525.04</v>
      </c>
      <c r="M54" s="12">
        <v>2542.3000000000002</v>
      </c>
      <c r="N54" s="12">
        <v>2599</v>
      </c>
      <c r="O54" s="12">
        <v>2628.4</v>
      </c>
      <c r="P54" s="12">
        <v>2749.7</v>
      </c>
      <c r="Q54" s="12">
        <v>2599.5</v>
      </c>
      <c r="R54" s="12">
        <v>2723.3</v>
      </c>
      <c r="S54" s="12">
        <v>2793.6</v>
      </c>
      <c r="T54" s="12">
        <v>2891.4</v>
      </c>
      <c r="U54" s="12">
        <v>3054.4</v>
      </c>
      <c r="V54" s="12">
        <v>3315</v>
      </c>
      <c r="W54" s="12">
        <v>3243.3</v>
      </c>
      <c r="X54" s="12">
        <v>3426.7999999999997</v>
      </c>
      <c r="Y54" s="12">
        <v>3607.3</v>
      </c>
      <c r="Z54" s="12">
        <v>4340.2</v>
      </c>
      <c r="AA54" s="12">
        <v>4390</v>
      </c>
      <c r="AB54" s="12">
        <v>4666.3999999999996</v>
      </c>
      <c r="AC54" s="12">
        <v>4371.5</v>
      </c>
      <c r="AD54" s="12">
        <v>4245.2</v>
      </c>
      <c r="AE54" s="12">
        <v>4437.3999999999996</v>
      </c>
      <c r="AF54" s="12">
        <v>4422.3</v>
      </c>
      <c r="AG54" s="12">
        <v>4135.2999999999993</v>
      </c>
      <c r="AH54" s="12">
        <v>4433.7</v>
      </c>
      <c r="AI54" s="12">
        <v>4550</v>
      </c>
      <c r="AJ54" s="12">
        <v>4932.1000000000004</v>
      </c>
      <c r="AK54" s="12">
        <v>5000.7000000000007</v>
      </c>
      <c r="AL54" s="12">
        <v>5613.7000000000007</v>
      </c>
      <c r="AM54" s="12">
        <v>4738</v>
      </c>
      <c r="AN54" s="12">
        <v>4569.2999999999993</v>
      </c>
      <c r="AO54" s="12">
        <v>4469.3</v>
      </c>
      <c r="AP54" s="12">
        <v>4954.2</v>
      </c>
      <c r="AQ54" s="12">
        <v>5358.5</v>
      </c>
      <c r="AR54" s="12">
        <v>5532.8</v>
      </c>
      <c r="AS54" s="12">
        <v>4868.3999999999996</v>
      </c>
      <c r="AT54" s="12">
        <v>4148.8999999999996</v>
      </c>
      <c r="AU54" s="12">
        <v>3959.9</v>
      </c>
      <c r="AV54" s="12">
        <v>3847.8</v>
      </c>
      <c r="AW54" s="12">
        <v>3666.4</v>
      </c>
      <c r="AX54" s="12">
        <v>3946.5</v>
      </c>
      <c r="AY54" s="12">
        <v>3881.7</v>
      </c>
      <c r="AZ54" s="12">
        <v>3855.7</v>
      </c>
      <c r="BA54" s="12">
        <v>3973.2</v>
      </c>
      <c r="BB54" s="12">
        <v>4414.5</v>
      </c>
      <c r="BC54" s="12">
        <v>4628.2</v>
      </c>
      <c r="BD54" s="12">
        <v>4934.2</v>
      </c>
      <c r="BE54" s="12">
        <v>4462</v>
      </c>
      <c r="BF54" s="12">
        <v>4316.7</v>
      </c>
      <c r="BG54" s="12">
        <v>4756.2</v>
      </c>
      <c r="BH54" s="12">
        <v>5051.6000000000004</v>
      </c>
      <c r="BI54" s="12">
        <v>5258.7</v>
      </c>
      <c r="BJ54" s="12">
        <v>4974.3</v>
      </c>
      <c r="BK54" s="41">
        <v>5026.8999999999996</v>
      </c>
      <c r="BL54" s="12">
        <v>5155.5</v>
      </c>
      <c r="BM54" s="12">
        <v>5033.8999999999996</v>
      </c>
      <c r="BN54" s="12">
        <v>4579</v>
      </c>
      <c r="BO54" s="12">
        <v>4242.6000000000004</v>
      </c>
    </row>
    <row r="55" spans="1:67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39"/>
      <c r="BL55" s="1"/>
      <c r="BM55" s="1"/>
      <c r="BN55" s="1"/>
      <c r="BO55" s="1"/>
    </row>
    <row r="56" spans="1:67" ht="12.75" customHeight="1" x14ac:dyDescent="0.3">
      <c r="A56" s="12" t="s">
        <v>63</v>
      </c>
      <c r="B56" s="12">
        <v>3019.8</v>
      </c>
      <c r="C56" s="12">
        <v>3078.8</v>
      </c>
      <c r="D56" s="12">
        <v>3110.3999999999996</v>
      </c>
      <c r="E56" s="12">
        <v>3258.2000000000003</v>
      </c>
      <c r="F56" s="12">
        <v>3457.8</v>
      </c>
      <c r="G56" s="12">
        <v>3588.3</v>
      </c>
      <c r="H56" s="12">
        <v>3852.3</v>
      </c>
      <c r="I56" s="12">
        <v>3918.0999999999995</v>
      </c>
      <c r="J56" s="12">
        <v>4226.7999999999993</v>
      </c>
      <c r="K56" s="12">
        <v>4225</v>
      </c>
      <c r="L56" s="12">
        <v>4605.1399999999994</v>
      </c>
      <c r="M56" s="12">
        <v>4625.1000000000004</v>
      </c>
      <c r="N56" s="12">
        <v>4705.1000000000004</v>
      </c>
      <c r="O56" s="12">
        <v>4584</v>
      </c>
      <c r="P56" s="12">
        <v>4734.3999999999996</v>
      </c>
      <c r="Q56" s="12">
        <v>4541.8999999999996</v>
      </c>
      <c r="R56" s="12">
        <v>4796.5</v>
      </c>
      <c r="S56" s="12">
        <v>4962.6000000000004</v>
      </c>
      <c r="T56" s="12">
        <v>5233</v>
      </c>
      <c r="U56" s="12">
        <v>5501.2</v>
      </c>
      <c r="V56" s="12">
        <v>5932.9</v>
      </c>
      <c r="W56" s="12">
        <v>5843</v>
      </c>
      <c r="X56" s="12">
        <v>6125.7</v>
      </c>
      <c r="Y56" s="12">
        <v>6237</v>
      </c>
      <c r="Z56" s="12">
        <v>6677.2</v>
      </c>
      <c r="AA56" s="12">
        <v>6604.9</v>
      </c>
      <c r="AB56" s="12">
        <v>6748.0999999999995</v>
      </c>
      <c r="AC56" s="12">
        <v>6492.7999999999993</v>
      </c>
      <c r="AD56" s="12">
        <v>6433.6</v>
      </c>
      <c r="AE56" s="12">
        <v>6633.4</v>
      </c>
      <c r="AF56" s="12">
        <v>6589.7000000000007</v>
      </c>
      <c r="AG56" s="12">
        <v>6332.4</v>
      </c>
      <c r="AH56" s="12">
        <v>6589.1999999999989</v>
      </c>
      <c r="AI56" s="12">
        <v>6616.1</v>
      </c>
      <c r="AJ56" s="12">
        <v>7045.6</v>
      </c>
      <c r="AK56" s="12">
        <v>6947.2000000000007</v>
      </c>
      <c r="AL56" s="12">
        <v>7430.7000000000007</v>
      </c>
      <c r="AM56" s="12">
        <v>7425.7</v>
      </c>
      <c r="AN56" s="12">
        <v>7321.9999999999991</v>
      </c>
      <c r="AO56" s="12">
        <v>7264.4</v>
      </c>
      <c r="AP56" s="12">
        <v>7441.9</v>
      </c>
      <c r="AQ56" s="12">
        <v>7497.2</v>
      </c>
      <c r="AR56" s="12">
        <v>7606.6</v>
      </c>
      <c r="AS56" s="12">
        <v>7461.6</v>
      </c>
      <c r="AT56" s="12">
        <v>7369</v>
      </c>
      <c r="AU56" s="12">
        <v>7096.2</v>
      </c>
      <c r="AV56" s="12">
        <v>7052</v>
      </c>
      <c r="AW56" s="12">
        <v>6835.7</v>
      </c>
      <c r="AX56" s="12">
        <v>7108.3</v>
      </c>
      <c r="AY56" s="12">
        <v>6947.7</v>
      </c>
      <c r="AZ56" s="12">
        <v>6998</v>
      </c>
      <c r="BA56" s="12">
        <v>7118.7</v>
      </c>
      <c r="BB56" s="12">
        <v>7449.4</v>
      </c>
      <c r="BC56" s="12">
        <v>7295.1</v>
      </c>
      <c r="BD56" s="12">
        <v>7543.6</v>
      </c>
      <c r="BE56" s="12">
        <v>6491</v>
      </c>
      <c r="BF56" s="12">
        <v>6741.7</v>
      </c>
      <c r="BG56" s="12">
        <v>6741.8</v>
      </c>
      <c r="BH56" s="12">
        <v>6822.2</v>
      </c>
      <c r="BI56" s="12">
        <v>6950.5</v>
      </c>
      <c r="BJ56" s="12">
        <v>7211.6</v>
      </c>
      <c r="BK56" s="41">
        <v>7368.6</v>
      </c>
      <c r="BL56" s="12">
        <v>7867.2000000000007</v>
      </c>
      <c r="BM56" s="12">
        <v>8134.3</v>
      </c>
      <c r="BN56" s="12">
        <v>8492.7999999999993</v>
      </c>
      <c r="BO56" s="12">
        <v>8833.2000000000007</v>
      </c>
    </row>
    <row r="57" spans="1:67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</row>
    <row r="58" spans="1:67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B58" s="1"/>
      <c r="BC58" s="1"/>
      <c r="BD58" s="1"/>
      <c r="BE58" s="1"/>
      <c r="BF58" s="1"/>
      <c r="BG58" s="1"/>
      <c r="BH58" s="1"/>
      <c r="BI58" s="1"/>
      <c r="BJ58" s="1"/>
      <c r="BL58" s="1"/>
      <c r="BM58" s="1"/>
      <c r="BN58" s="1"/>
      <c r="BO58" s="1"/>
    </row>
    <row r="59" spans="1:67" s="11" customFormat="1" ht="12" x14ac:dyDescent="0.25">
      <c r="A59" s="24" t="s">
        <v>161</v>
      </c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S77"/>
  <sheetViews>
    <sheetView zoomScaleNormal="100" workbookViewId="0">
      <pane xSplit="1" ySplit="4" topLeftCell="BJ5" activePane="bottomRight" state="frozen"/>
      <selection activeCell="BC15" sqref="BC15"/>
      <selection pane="topRight" activeCell="BC15" sqref="BC15"/>
      <selection pane="bottomLeft" activeCell="BC15" sqref="BC15"/>
      <selection pane="bottomRight" activeCell="BS7" sqref="BS7"/>
    </sheetView>
  </sheetViews>
  <sheetFormatPr baseColWidth="10" defaultColWidth="11.453125" defaultRowHeight="13" outlineLevelCol="1" x14ac:dyDescent="0.3"/>
  <cols>
    <col min="1" max="1" width="49.1796875" style="4" customWidth="1"/>
    <col min="2" max="61" width="11.453125" style="4" hidden="1" customWidth="1" outlineLevel="1"/>
    <col min="62" max="62" width="11.453125" style="4" collapsed="1"/>
    <col min="63" max="16384" width="11.453125" style="4"/>
  </cols>
  <sheetData>
    <row r="1" spans="1:71" ht="15.5" x14ac:dyDescent="0.35">
      <c r="A1" s="3" t="s">
        <v>139</v>
      </c>
    </row>
    <row r="3" spans="1:71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</row>
    <row r="4" spans="1:71" x14ac:dyDescent="0.3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103</v>
      </c>
      <c r="BC4" s="18" t="s">
        <v>104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163</v>
      </c>
      <c r="BQ4" s="18" t="s">
        <v>164</v>
      </c>
      <c r="BR4" s="18" t="s">
        <v>165</v>
      </c>
      <c r="BS4" s="18" t="s">
        <v>170</v>
      </c>
    </row>
    <row r="6" spans="1:71" ht="12.75" customHeight="1" x14ac:dyDescent="0.3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</row>
    <row r="7" spans="1:71" ht="12.75" customHeight="1" x14ac:dyDescent="0.3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>
        <v>410.5</v>
      </c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">
        <v>1857.2</v>
      </c>
    </row>
    <row r="8" spans="1:71" ht="12.75" customHeight="1" x14ac:dyDescent="0.3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>
        <v>75.099999999999994</v>
      </c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">
        <v>555.79999999999995</v>
      </c>
    </row>
    <row r="9" spans="1:71" ht="12.75" customHeight="1" x14ac:dyDescent="0.3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>
        <v>0.18294762484774663</v>
      </c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9">
        <v>0.29926771483954334</v>
      </c>
    </row>
    <row r="10" spans="1:71" ht="12.75" customHeight="1" x14ac:dyDescent="0.3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>
        <v>56.8</v>
      </c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">
        <v>499.6</v>
      </c>
    </row>
    <row r="11" spans="1:71" ht="12.75" customHeight="1" x14ac:dyDescent="0.3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>
        <v>0.13836784409257002</v>
      </c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9">
        <v>0.26900710747361622</v>
      </c>
    </row>
    <row r="12" spans="1:71" ht="12.75" customHeight="1" x14ac:dyDescent="0.3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>
        <v>18.899999999999999</v>
      </c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">
        <v>81.400000000000006</v>
      </c>
    </row>
    <row r="13" spans="1:71" ht="12.75" customHeight="1" x14ac:dyDescent="0.3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</row>
    <row r="14" spans="1:71" ht="12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"/>
    </row>
    <row r="15" spans="1:71" ht="12.75" customHeight="1" x14ac:dyDescent="0.3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ht="12.75" customHeight="1" x14ac:dyDescent="0.3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>
        <v>205.4</v>
      </c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  <c r="BS16" s="1">
        <v>1070.8</v>
      </c>
    </row>
    <row r="17" spans="1:71" ht="12.75" customHeight="1" x14ac:dyDescent="0.3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>
        <v>26</v>
      </c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  <c r="BS17" s="1">
        <v>183.8</v>
      </c>
    </row>
    <row r="18" spans="1:71" ht="12.75" customHeight="1" x14ac:dyDescent="0.3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>
        <v>0.12658227848101267</v>
      </c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  <c r="BS18" s="9">
        <v>0.17164736645498693</v>
      </c>
    </row>
    <row r="19" spans="1:71" ht="12.75" customHeight="1" x14ac:dyDescent="0.3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>
        <v>17.100000000000001</v>
      </c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  <c r="BS19" s="1">
        <v>158.80000000000001</v>
      </c>
    </row>
    <row r="20" spans="1:71" ht="12.75" customHeight="1" x14ac:dyDescent="0.3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>
        <v>8.3252190847127566E-2</v>
      </c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  <c r="BS20" s="9">
        <v>0.14830033619723573</v>
      </c>
    </row>
    <row r="21" spans="1:71" ht="12.75" customHeight="1" x14ac:dyDescent="0.3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3.6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  <c r="BS21" s="1">
        <v>43.4</v>
      </c>
    </row>
    <row r="22" spans="1:71" ht="12.75" customHeight="1" x14ac:dyDescent="0.3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</row>
    <row r="23" spans="1:71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2.75" customHeight="1" x14ac:dyDescent="0.3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ht="12.75" customHeight="1" x14ac:dyDescent="0.3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>
        <v>37.700000000000003</v>
      </c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  <c r="BS25" s="1">
        <v>161.1</v>
      </c>
    </row>
    <row r="26" spans="1:71" ht="12.75" customHeight="1" x14ac:dyDescent="0.3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>
        <v>5.2</v>
      </c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  <c r="BS26" s="1">
        <v>7.7</v>
      </c>
    </row>
    <row r="27" spans="1:71" ht="12.75" customHeight="1" x14ac:dyDescent="0.3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>
        <v>0.13793103448275862</v>
      </c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  <c r="BS27" s="9">
        <v>4.7796399751707019E-2</v>
      </c>
    </row>
    <row r="28" spans="1:71" ht="12.75" customHeight="1" x14ac:dyDescent="0.3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>
        <v>3.6</v>
      </c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  <c r="BS28" s="1">
        <v>-2.8</v>
      </c>
    </row>
    <row r="29" spans="1:71" ht="12.75" customHeight="1" x14ac:dyDescent="0.3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>
        <v>9.5490716180371346E-2</v>
      </c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  <c r="BS29" s="9">
        <v>-1.7380509000620731E-2</v>
      </c>
    </row>
    <row r="30" spans="1:71" ht="12.75" customHeight="1" x14ac:dyDescent="0.3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  <c r="BS30" s="1">
        <v>21.1</v>
      </c>
    </row>
    <row r="31" spans="1:71" ht="12.75" customHeight="1" x14ac:dyDescent="0.3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</row>
    <row r="32" spans="1:71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2.75" customHeight="1" x14ac:dyDescent="0.3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</row>
    <row r="34" spans="1:71" ht="12.75" customHeight="1" x14ac:dyDescent="0.3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  <c r="BS34" s="1">
        <v>1093.5</v>
      </c>
    </row>
    <row r="35" spans="1:71" ht="12.75" customHeight="1" x14ac:dyDescent="0.3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  <c r="BS35" s="1">
        <v>438.3</v>
      </c>
    </row>
    <row r="36" spans="1:71" ht="12.75" customHeight="1" x14ac:dyDescent="0.3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  <c r="BS36" s="9">
        <v>0.40082304526748974</v>
      </c>
    </row>
    <row r="37" spans="1:71" ht="12.75" customHeight="1" x14ac:dyDescent="0.3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  <c r="BS37" s="1">
        <v>378.8</v>
      </c>
    </row>
    <row r="38" spans="1:71" ht="12.75" customHeight="1" x14ac:dyDescent="0.3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  <c r="BS38" s="9">
        <v>0.34641060813900321</v>
      </c>
    </row>
    <row r="39" spans="1:71" ht="12.75" customHeight="1" x14ac:dyDescent="0.3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  <c r="BS39" s="1">
        <v>22.8</v>
      </c>
    </row>
    <row r="40" spans="1:71" ht="12.75" customHeight="1" x14ac:dyDescent="0.3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</row>
    <row r="41" spans="1:71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  <c r="BS41" s="1"/>
    </row>
    <row r="42" spans="1:71" ht="12.75" customHeight="1" x14ac:dyDescent="0.3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</row>
    <row r="43" spans="1:71" ht="12.75" customHeight="1" x14ac:dyDescent="0.3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75" customHeight="1" x14ac:dyDescent="0.3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75" customHeight="1" x14ac:dyDescent="0.3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</row>
    <row r="46" spans="1:71" ht="12.75" customHeight="1" x14ac:dyDescent="0.3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75" customHeight="1" x14ac:dyDescent="0.3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1:71" ht="12.75" customHeight="1" x14ac:dyDescent="0.3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75" customHeight="1" x14ac:dyDescent="0.3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spans="1:71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  <c r="BS50" s="1"/>
    </row>
    <row r="51" spans="1:71" ht="12.75" customHeight="1" x14ac:dyDescent="0.3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</row>
    <row r="52" spans="1:71" ht="12.75" customHeight="1" x14ac:dyDescent="0.3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  <c r="BS52" s="1">
        <v>79.8</v>
      </c>
    </row>
    <row r="53" spans="1:71" ht="12.75" customHeight="1" x14ac:dyDescent="0.3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  <c r="BS53" s="1">
        <v>82.3</v>
      </c>
    </row>
    <row r="54" spans="1:71" ht="12.75" customHeight="1" x14ac:dyDescent="0.3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  <c r="BS54" s="1">
        <v>42</v>
      </c>
    </row>
    <row r="55" spans="1:71" x14ac:dyDescent="0.3">
      <c r="BA55" s="9"/>
      <c r="BE55" s="9"/>
      <c r="BM55" s="9"/>
      <c r="BR55" s="9"/>
      <c r="BS55" s="9"/>
    </row>
    <row r="56" spans="1:71" ht="12.75" customHeight="1" x14ac:dyDescent="0.3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</row>
    <row r="57" spans="1:71" ht="12.75" customHeight="1" x14ac:dyDescent="0.3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  <c r="BS57" s="1">
        <v>-12</v>
      </c>
    </row>
    <row r="58" spans="1:71" ht="12.75" customHeight="1" x14ac:dyDescent="0.3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  <c r="BS58" s="1">
        <v>1.6</v>
      </c>
    </row>
    <row r="59" spans="1:71" ht="12.75" customHeight="1" x14ac:dyDescent="0.3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  <c r="BS59" s="1">
        <v>1.6</v>
      </c>
    </row>
    <row r="60" spans="1:71" x14ac:dyDescent="0.3">
      <c r="AX60" s="1"/>
      <c r="BF60" s="1"/>
      <c r="BN60" s="1"/>
    </row>
    <row r="61" spans="1:71" ht="12.75" customHeight="1" x14ac:dyDescent="0.3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</row>
    <row r="62" spans="1:71" ht="12.75" customHeight="1" x14ac:dyDescent="0.3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  <c r="BS62" s="1">
        <v>4250.3999999999996</v>
      </c>
    </row>
    <row r="63" spans="1:71" ht="12.75" customHeight="1" x14ac:dyDescent="0.3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  <c r="BS63" s="1">
        <v>1269.5</v>
      </c>
    </row>
    <row r="64" spans="1:71" ht="12.75" customHeight="1" x14ac:dyDescent="0.3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  <c r="BS64" s="9">
        <v>0.29867777150385849</v>
      </c>
    </row>
    <row r="65" spans="1:71" ht="12.75" customHeight="1" x14ac:dyDescent="0.3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  <c r="BS65" s="1">
        <v>1078</v>
      </c>
    </row>
    <row r="66" spans="1:71" ht="12.75" customHeight="1" x14ac:dyDescent="0.3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  <c r="BS66" s="9">
        <v>0.25362318840579712</v>
      </c>
    </row>
    <row r="67" spans="1:71" ht="12.75" customHeight="1" x14ac:dyDescent="0.3">
      <c r="A67" s="1" t="s">
        <v>151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  <c r="BS67" s="1">
        <v>183.5</v>
      </c>
    </row>
    <row r="68" spans="1:71" ht="12.75" customHeight="1" x14ac:dyDescent="0.3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</row>
    <row r="69" spans="1:71" ht="12.75" customHeight="1" x14ac:dyDescent="0.3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1:71" ht="12.75" customHeight="1" x14ac:dyDescent="0.3">
      <c r="A70" s="14" t="s">
        <v>166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</row>
    <row r="71" spans="1:71" ht="12.75" customHeight="1" x14ac:dyDescent="0.3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  <c r="BS71" s="1">
        <v>2928</v>
      </c>
    </row>
    <row r="72" spans="1:71" ht="12.75" customHeight="1" x14ac:dyDescent="0.3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  <c r="BS72" s="1">
        <v>739.59999999999991</v>
      </c>
    </row>
    <row r="73" spans="1:71" ht="12.75" customHeight="1" x14ac:dyDescent="0.3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  <c r="BS73" s="9">
        <v>0.25259562841530053</v>
      </c>
    </row>
    <row r="74" spans="1:7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1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</row>
    <row r="76" spans="1:71" s="11" customFormat="1" ht="10.5" x14ac:dyDescent="0.25">
      <c r="AX76" s="21"/>
    </row>
    <row r="77" spans="1:71" s="11" customFormat="1" ht="10.5" x14ac:dyDescent="0.2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S77"/>
  <sheetViews>
    <sheetView zoomScaleNormal="100" workbookViewId="0">
      <pane xSplit="1" ySplit="4" topLeftCell="B5" activePane="bottomRight" state="frozen"/>
      <selection activeCell="BC15" sqref="BC15"/>
      <selection pane="topRight" activeCell="BC15" sqref="BC15"/>
      <selection pane="bottomLeft" activeCell="BC15" sqref="BC15"/>
      <selection pane="bottomRight" activeCell="BS7" sqref="BS7"/>
    </sheetView>
  </sheetViews>
  <sheetFormatPr baseColWidth="10" defaultColWidth="11.453125" defaultRowHeight="13" outlineLevelCol="1" x14ac:dyDescent="0.3"/>
  <cols>
    <col min="1" max="1" width="49.1796875" style="4" customWidth="1"/>
    <col min="2" max="61" width="11.453125" style="4" hidden="1" customWidth="1" outlineLevel="1"/>
    <col min="62" max="62" width="11.453125" style="4" collapsed="1"/>
    <col min="63" max="65" width="11.453125" style="4"/>
    <col min="66" max="66" width="11.453125" style="4" collapsed="1"/>
    <col min="67" max="16384" width="11.453125" style="4"/>
  </cols>
  <sheetData>
    <row r="1" spans="1:71" ht="15.5" x14ac:dyDescent="0.35">
      <c r="A1" s="3" t="s">
        <v>64</v>
      </c>
    </row>
    <row r="3" spans="1:71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</row>
    <row r="4" spans="1:71" x14ac:dyDescent="0.3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</row>
    <row r="5" spans="1:7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  <c r="BS5" s="2"/>
    </row>
    <row r="6" spans="1:71" ht="12.75" customHeight="1" x14ac:dyDescent="0.3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</row>
    <row r="7" spans="1:71" ht="12.75" customHeight="1" x14ac:dyDescent="0.3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>
        <v>410.5</v>
      </c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">
        <v>936.30000000000007</v>
      </c>
    </row>
    <row r="8" spans="1:71" ht="12.75" customHeight="1" x14ac:dyDescent="0.3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>
        <v>75.099999999999994</v>
      </c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160.50000000000003</v>
      </c>
      <c r="BQ8" s="1">
        <v>136.79999999999995</v>
      </c>
      <c r="BR8" s="1">
        <v>279.3</v>
      </c>
      <c r="BS8" s="1">
        <v>276.49999999999994</v>
      </c>
    </row>
    <row r="9" spans="1:71" ht="12.75" customHeight="1" x14ac:dyDescent="0.3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>
        <v>0.18294762484774663</v>
      </c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9">
        <v>0.295311331838086</v>
      </c>
    </row>
    <row r="10" spans="1:71" ht="12.75" customHeight="1" x14ac:dyDescent="0.3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>
        <v>56.8</v>
      </c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">
        <v>247.90000000000003</v>
      </c>
    </row>
    <row r="11" spans="1:71" ht="12.75" customHeight="1" x14ac:dyDescent="0.3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>
        <v>0.13836784409257002</v>
      </c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9">
        <v>0.26476556659190431</v>
      </c>
    </row>
    <row r="12" spans="1:71" ht="12.75" customHeight="1" x14ac:dyDescent="0.3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>
        <v>18.899999999999999</v>
      </c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">
        <v>47.500000000000007</v>
      </c>
    </row>
    <row r="13" spans="1:71" ht="12.75" customHeight="1" x14ac:dyDescent="0.3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</row>
    <row r="14" spans="1:71" x14ac:dyDescent="0.3">
      <c r="BB14" s="1"/>
      <c r="BG14" s="1"/>
      <c r="BH14" s="1"/>
      <c r="BI14" s="1"/>
      <c r="BJ14" s="1"/>
      <c r="BM14" s="1"/>
      <c r="BO14" s="1"/>
      <c r="BP14" s="1"/>
      <c r="BQ14" s="1"/>
    </row>
    <row r="15" spans="1:71" ht="12.75" customHeight="1" x14ac:dyDescent="0.3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ht="12.75" customHeight="1" x14ac:dyDescent="0.3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>
        <v>205.4</v>
      </c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468.80000000000007</v>
      </c>
      <c r="BQ16" s="1">
        <v>451.19999999999982</v>
      </c>
      <c r="BR16" s="1">
        <v>517.5</v>
      </c>
      <c r="BS16" s="1">
        <v>553.29999999999995</v>
      </c>
    </row>
    <row r="17" spans="1:71" ht="12.75" customHeight="1" x14ac:dyDescent="0.3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>
        <v>26</v>
      </c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84.499999999999986</v>
      </c>
      <c r="BQ17" s="1">
        <v>66.399999999999991</v>
      </c>
      <c r="BR17" s="1">
        <v>92.6</v>
      </c>
      <c r="BS17" s="1">
        <v>91.200000000000017</v>
      </c>
    </row>
    <row r="18" spans="1:71" ht="12.75" customHeight="1" x14ac:dyDescent="0.3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>
        <v>0.12658227848101267</v>
      </c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  <c r="BS18" s="9">
        <v>0.16482920657870961</v>
      </c>
    </row>
    <row r="19" spans="1:71" ht="12.75" customHeight="1" x14ac:dyDescent="0.3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>
        <v>17.100000000000001</v>
      </c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  <c r="BS19" s="1">
        <v>78.500000000000014</v>
      </c>
    </row>
    <row r="20" spans="1:71" ht="12.75" customHeight="1" x14ac:dyDescent="0.3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>
        <v>8.3252190847127566E-2</v>
      </c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  <c r="BS20" s="9">
        <v>0.14187601662750771</v>
      </c>
    </row>
    <row r="21" spans="1:71" ht="12.75" customHeight="1" x14ac:dyDescent="0.3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3.6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  <c r="BS21" s="1">
        <v>20.299999999999997</v>
      </c>
    </row>
    <row r="22" spans="1:71" ht="12.75" customHeight="1" x14ac:dyDescent="0.3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</row>
    <row r="23" spans="1:71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2.75" customHeight="1" x14ac:dyDescent="0.3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ht="12.75" customHeight="1" x14ac:dyDescent="0.3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>
        <v>37.700000000000003</v>
      </c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  <c r="BS25" s="1">
        <v>84.1</v>
      </c>
    </row>
    <row r="26" spans="1:71" ht="12.75" customHeight="1" x14ac:dyDescent="0.3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>
        <v>5.2</v>
      </c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11.400000000000002</v>
      </c>
      <c r="BQ26" s="1">
        <v>9.8000000000000007</v>
      </c>
      <c r="BR26" s="1">
        <v>-0.4</v>
      </c>
      <c r="BS26" s="1">
        <v>8.1</v>
      </c>
    </row>
    <row r="27" spans="1:71" ht="12.75" customHeight="1" x14ac:dyDescent="0.3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>
        <v>0.13793103448275862</v>
      </c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  <c r="BS27" s="9">
        <v>9.631391200951249E-2</v>
      </c>
    </row>
    <row r="28" spans="1:71" ht="12.75" customHeight="1" x14ac:dyDescent="0.3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>
        <v>3.6</v>
      </c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  <c r="BS28" s="1">
        <v>2.9000000000000004</v>
      </c>
    </row>
    <row r="29" spans="1:71" ht="12.75" customHeight="1" x14ac:dyDescent="0.3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>
        <v>9.5490716180371346E-2</v>
      </c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  <c r="BS29" s="9">
        <v>3.4482758620689662E-2</v>
      </c>
    </row>
    <row r="30" spans="1:71" ht="12.75" customHeight="1" x14ac:dyDescent="0.3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  <c r="BS30" s="1">
        <v>14.500000000000002</v>
      </c>
    </row>
    <row r="31" spans="1:71" ht="12.75" customHeight="1" x14ac:dyDescent="0.3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</row>
    <row r="32" spans="1:71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2.75" customHeight="1" x14ac:dyDescent="0.3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</row>
    <row r="34" spans="1:71" ht="12.75" customHeight="1" x14ac:dyDescent="0.3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  <c r="BS34" s="1">
        <v>568.20000000000005</v>
      </c>
    </row>
    <row r="35" spans="1:71" ht="12.75" customHeight="1" x14ac:dyDescent="0.3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  <c r="BS35" s="1">
        <v>213.8</v>
      </c>
    </row>
    <row r="36" spans="1:71" ht="12.75" customHeight="1" x14ac:dyDescent="0.3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  <c r="BS36" s="9">
        <v>0.37627595916930656</v>
      </c>
    </row>
    <row r="37" spans="1:71" ht="12.75" customHeight="1" x14ac:dyDescent="0.3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  <c r="BS37" s="1">
        <v>184.9</v>
      </c>
    </row>
    <row r="38" spans="1:71" ht="12.75" customHeight="1" x14ac:dyDescent="0.3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  <c r="BS38" s="9">
        <v>0.32541358676522347</v>
      </c>
    </row>
    <row r="39" spans="1:71" ht="12.75" customHeight="1" x14ac:dyDescent="0.3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  <c r="BS39" s="1">
        <v>14.9</v>
      </c>
    </row>
    <row r="40" spans="1:71" ht="12.75" customHeight="1" x14ac:dyDescent="0.3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</row>
    <row r="41" spans="1:71" x14ac:dyDescent="0.3">
      <c r="BB41" s="1"/>
      <c r="BG41" s="1"/>
      <c r="BH41" s="1"/>
      <c r="BI41" s="1"/>
      <c r="BJ41" s="1"/>
      <c r="BM41" s="1"/>
      <c r="BO41" s="1"/>
      <c r="BP41" s="1"/>
      <c r="BQ41" s="1"/>
    </row>
    <row r="42" spans="1:71" ht="12.75" customHeight="1" x14ac:dyDescent="0.3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</row>
    <row r="43" spans="1:71" ht="12.75" customHeight="1" x14ac:dyDescent="0.3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75" customHeight="1" x14ac:dyDescent="0.3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75" customHeight="1" x14ac:dyDescent="0.3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  <c r="BS45" s="9"/>
    </row>
    <row r="46" spans="1:71" ht="12.75" customHeight="1" x14ac:dyDescent="0.3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75" customHeight="1" x14ac:dyDescent="0.3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  <c r="BS47" s="9"/>
    </row>
    <row r="48" spans="1:71" ht="12.75" customHeight="1" x14ac:dyDescent="0.3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75" customHeight="1" x14ac:dyDescent="0.3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  <c r="BS49" s="10"/>
    </row>
    <row r="50" spans="1:71" x14ac:dyDescent="0.3">
      <c r="BB50" s="1"/>
      <c r="BG50" s="1"/>
      <c r="BH50" s="1"/>
      <c r="BI50" s="1"/>
      <c r="BJ50" s="1"/>
      <c r="BM50" s="1"/>
      <c r="BO50" s="1"/>
      <c r="BP50" s="1"/>
      <c r="BQ50" s="1"/>
    </row>
    <row r="51" spans="1:71" ht="12.75" customHeight="1" x14ac:dyDescent="0.3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</row>
    <row r="52" spans="1:71" ht="12.75" customHeight="1" x14ac:dyDescent="0.3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29.900000000000002</v>
      </c>
      <c r="BQ52" s="1">
        <v>36.499999999999993</v>
      </c>
      <c r="BR52" s="1">
        <v>40.299999999999997</v>
      </c>
      <c r="BS52" s="1">
        <v>39.5</v>
      </c>
    </row>
    <row r="53" spans="1:71" ht="12.75" customHeight="1" x14ac:dyDescent="0.3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  <c r="BS53" s="1">
        <v>37.099999999999994</v>
      </c>
    </row>
    <row r="54" spans="1:71" ht="12.75" customHeight="1" x14ac:dyDescent="0.3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  <c r="BS54" s="1">
        <v>15.2</v>
      </c>
    </row>
    <row r="55" spans="1:71" x14ac:dyDescent="0.3">
      <c r="BI55" s="9"/>
      <c r="BM55" s="1"/>
    </row>
    <row r="56" spans="1:71" ht="12.75" customHeight="1" x14ac:dyDescent="0.3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</row>
    <row r="57" spans="1:71" ht="12.75" customHeight="1" x14ac:dyDescent="0.3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  <c r="BS57" s="1">
        <v>-7.2</v>
      </c>
    </row>
    <row r="58" spans="1:71" ht="12.75" customHeight="1" x14ac:dyDescent="0.3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  <c r="BS58" s="1">
        <v>-0.89999999999999991</v>
      </c>
    </row>
    <row r="59" spans="1:71" ht="12.75" customHeight="1" x14ac:dyDescent="0.3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  <c r="BS59" s="1">
        <v>-0.89999999999999991</v>
      </c>
    </row>
    <row r="60" spans="1:71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  <c r="BS60" s="1"/>
    </row>
    <row r="61" spans="1:71" ht="12.75" customHeight="1" x14ac:dyDescent="0.3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</row>
    <row r="62" spans="1:71" ht="12.75" customHeight="1" x14ac:dyDescent="0.3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  <c r="BS62" s="1">
        <v>2174.1999999999998</v>
      </c>
    </row>
    <row r="63" spans="1:71" ht="12.75" customHeight="1" x14ac:dyDescent="0.3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  <c r="BS63" s="1">
        <v>625.79999999999995</v>
      </c>
    </row>
    <row r="64" spans="1:71" ht="12.75" customHeight="1" x14ac:dyDescent="0.3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  <c r="BS64" s="9">
        <v>0.28783000643915002</v>
      </c>
    </row>
    <row r="65" spans="1:71" ht="12.75" customHeight="1" x14ac:dyDescent="0.3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  <c r="BS65" s="1">
        <v>528.5</v>
      </c>
    </row>
    <row r="66" spans="1:71" ht="12.75" customHeight="1" x14ac:dyDescent="0.3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  <c r="BS66" s="9">
        <v>0.24307791371538959</v>
      </c>
    </row>
    <row r="67" spans="1:71" ht="12.75" customHeight="1" x14ac:dyDescent="0.3">
      <c r="A67" s="1" t="s">
        <v>151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  <c r="BS67" s="1">
        <v>99.7</v>
      </c>
    </row>
    <row r="68" spans="1:71" ht="12.75" customHeight="1" x14ac:dyDescent="0.3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</row>
    <row r="69" spans="1:71" x14ac:dyDescent="0.3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1" x14ac:dyDescent="0.3">
      <c r="A70" s="14" t="s">
        <v>166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8"/>
      <c r="BC70" s="49"/>
      <c r="BD70" s="49"/>
      <c r="BE70" s="49"/>
      <c r="BF70" s="48"/>
      <c r="BG70" s="48"/>
      <c r="BH70" s="48"/>
      <c r="BI70" s="48"/>
      <c r="BJ70" s="48"/>
      <c r="BK70" s="49"/>
      <c r="BL70" s="49"/>
      <c r="BM70" s="47"/>
      <c r="BN70" s="48"/>
      <c r="BO70" s="48"/>
      <c r="BP70" s="48"/>
      <c r="BQ70" s="48"/>
      <c r="BR70" s="49"/>
      <c r="BS70" s="49"/>
    </row>
    <row r="71" spans="1:71" x14ac:dyDescent="0.3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  <c r="BS71" s="1">
        <v>1489.6</v>
      </c>
    </row>
    <row r="72" spans="1:71" x14ac:dyDescent="0.3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  <c r="BS72" s="1">
        <v>367.69999999999993</v>
      </c>
    </row>
    <row r="73" spans="1:71" x14ac:dyDescent="0.3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  <c r="BS73" s="9">
        <v>0.24684479054779804</v>
      </c>
    </row>
    <row r="74" spans="1:7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1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</row>
    <row r="76" spans="1:71" s="11" customFormat="1" ht="10.5" x14ac:dyDescent="0.25"/>
    <row r="77" spans="1:71" s="11" customFormat="1" ht="10.5" x14ac:dyDescent="0.25">
      <c r="BN77" s="21"/>
      <c r="BO77" s="21"/>
      <c r="BP77" s="21"/>
      <c r="BQ77" s="21"/>
      <c r="BR77" s="21"/>
      <c r="BS77" s="21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60"/>
  <sheetViews>
    <sheetView zoomScaleNormal="100" zoomScaleSheetLayoutView="100" workbookViewId="0">
      <pane xSplit="1" ySplit="4" topLeftCell="B5" activePane="bottomRight" state="frozen"/>
      <selection activeCell="BC15" sqref="BC15"/>
      <selection pane="topRight" activeCell="BC15" sqref="BC15"/>
      <selection pane="bottomLeft" activeCell="BC15" sqref="BC15"/>
      <selection pane="bottomRight" activeCell="AI6" sqref="AI6"/>
    </sheetView>
  </sheetViews>
  <sheetFormatPr baseColWidth="10" defaultColWidth="11.453125" defaultRowHeight="13" outlineLevelCol="1" x14ac:dyDescent="0.3"/>
  <cols>
    <col min="1" max="1" width="77.453125" style="4" customWidth="1"/>
    <col min="2" max="24" width="11.453125" style="4" hidden="1" customWidth="1" outlineLevel="1"/>
    <col min="25" max="25" width="0" style="4" hidden="1" customWidth="1" outlineLevel="1"/>
    <col min="26" max="26" width="11.453125" style="4" collapsed="1"/>
    <col min="27" max="29" width="11.453125" style="4"/>
    <col min="30" max="30" width="11.453125" style="4" collapsed="1"/>
    <col min="31" max="16384" width="11.453125" style="4"/>
  </cols>
  <sheetData>
    <row r="1" spans="1:35" ht="15.5" x14ac:dyDescent="0.35">
      <c r="A1" s="3" t="s">
        <v>102</v>
      </c>
    </row>
    <row r="3" spans="1:35" x14ac:dyDescent="0.3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5"/>
      <c r="AE3" s="8">
        <v>2021</v>
      </c>
      <c r="AF3" s="8"/>
      <c r="AG3" s="8"/>
      <c r="AH3" s="7"/>
      <c r="AI3" s="7">
        <v>2022</v>
      </c>
    </row>
    <row r="4" spans="1:35" ht="14.5" x14ac:dyDescent="0.3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141</v>
      </c>
      <c r="S4" s="18" t="s">
        <v>142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</row>
    <row r="6" spans="1:35" ht="12.75" customHeight="1" x14ac:dyDescent="0.3">
      <c r="A6" s="39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>
        <v>-5.5</v>
      </c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  <c r="AI6" s="1">
        <v>793.6</v>
      </c>
    </row>
    <row r="7" spans="1:35" ht="12.75" customHeight="1" x14ac:dyDescent="0.3">
      <c r="A7" s="39" t="s">
        <v>132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</row>
    <row r="8" spans="1:35" ht="12.75" customHeight="1" x14ac:dyDescent="0.3">
      <c r="A8" s="39" t="s">
        <v>133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>
        <v>141.9</v>
      </c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  <c r="AI8" s="1">
        <v>191.5</v>
      </c>
    </row>
    <row r="9" spans="1:35" ht="12.75" customHeight="1" x14ac:dyDescent="0.3">
      <c r="A9" s="39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>
        <v>2.2000000000000002</v>
      </c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  <c r="AI9" s="1">
        <v>2</v>
      </c>
    </row>
    <row r="10" spans="1:35" ht="12.75" customHeight="1" x14ac:dyDescent="0.3">
      <c r="A10" s="39" t="s">
        <v>145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>
        <v>12.7</v>
      </c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  <c r="AI10" s="1">
        <v>16.700000000000003</v>
      </c>
    </row>
    <row r="11" spans="1:35" ht="12.75" customHeight="1" x14ac:dyDescent="0.3">
      <c r="A11" s="39" t="s">
        <v>146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>
        <v>-21.8</v>
      </c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  <c r="AI11" s="1">
        <v>-59.8</v>
      </c>
    </row>
    <row r="12" spans="1:35" ht="12.75" customHeight="1" x14ac:dyDescent="0.3">
      <c r="A12" s="39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>
        <v>2.5</v>
      </c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  <c r="AI12" s="1">
        <v>10.8</v>
      </c>
    </row>
    <row r="13" spans="1:35" ht="12.75" customHeight="1" x14ac:dyDescent="0.3">
      <c r="A13" s="39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>
        <v>-3.9</v>
      </c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  <c r="AI13" s="1">
        <v>-15.5</v>
      </c>
    </row>
    <row r="14" spans="1:35" ht="12.75" customHeight="1" x14ac:dyDescent="0.3">
      <c r="A14" s="39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>
        <v>1</v>
      </c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  <c r="AI14" s="1">
        <v>3</v>
      </c>
    </row>
    <row r="15" spans="1:35" ht="12.75" customHeight="1" x14ac:dyDescent="0.3">
      <c r="A15" s="39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>
        <v>-4</v>
      </c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  <c r="AI15" s="1">
        <v>245.3</v>
      </c>
    </row>
    <row r="16" spans="1:35" ht="12.75" customHeight="1" x14ac:dyDescent="0.3">
      <c r="A16" s="39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>
        <v>33.9</v>
      </c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  <c r="AI16" s="1">
        <v>-157.30000000000001</v>
      </c>
    </row>
    <row r="17" spans="1:35" ht="12.75" customHeight="1" x14ac:dyDescent="0.3">
      <c r="A17" s="39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>
        <v>0</v>
      </c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  <c r="AI17" s="1">
        <v>27.7</v>
      </c>
    </row>
    <row r="18" spans="1:35" ht="12.75" customHeight="1" x14ac:dyDescent="0.3">
      <c r="A18" s="39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>
        <v>-30.8</v>
      </c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  <c r="AI18" s="1">
        <v>-344</v>
      </c>
    </row>
    <row r="19" spans="1:35" ht="12.75" customHeight="1" x14ac:dyDescent="0.3">
      <c r="A19" s="39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>
        <v>-74.8</v>
      </c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  <c r="AI19" s="1">
        <v>-338.7</v>
      </c>
    </row>
    <row r="20" spans="1:35" ht="12.75" customHeight="1" x14ac:dyDescent="0.3">
      <c r="A20" s="39" t="s">
        <v>167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  <c r="AI20" s="1">
        <v>128.4</v>
      </c>
    </row>
    <row r="21" spans="1:35" ht="12.75" customHeight="1" x14ac:dyDescent="0.3">
      <c r="A21" s="39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-22.1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  <c r="AI21" s="1">
        <v>-78.768812680000011</v>
      </c>
    </row>
    <row r="22" spans="1:35" ht="12.75" customHeight="1" x14ac:dyDescent="0.3">
      <c r="A22" s="39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  <c r="AI22" s="1">
        <v>7</v>
      </c>
    </row>
    <row r="23" spans="1:35" ht="12.75" customHeight="1" x14ac:dyDescent="0.3">
      <c r="A23" s="39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  <c r="AI23" s="1">
        <v>16.400000000000002</v>
      </c>
    </row>
    <row r="24" spans="1:35" ht="12.75" customHeight="1" x14ac:dyDescent="0.3">
      <c r="A24" s="39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>
        <v>44.7</v>
      </c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  <c r="AI24" s="1">
        <v>-28.7</v>
      </c>
    </row>
    <row r="25" spans="1:35" ht="12.75" customHeight="1" x14ac:dyDescent="0.3">
      <c r="A25" s="39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>
        <v>-94.9</v>
      </c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  <c r="AI25" s="1">
        <v>-6.8</v>
      </c>
    </row>
    <row r="26" spans="1:35" ht="12.75" customHeight="1" x14ac:dyDescent="0.3">
      <c r="A26" s="40" t="s">
        <v>159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>
        <v>-12.3</v>
      </c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  <c r="AI26" s="1">
        <v>43.400000000000006</v>
      </c>
    </row>
    <row r="27" spans="1:35" ht="12.75" customHeight="1" x14ac:dyDescent="0.3">
      <c r="A27" s="41" t="s">
        <v>118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>
        <v>0.2</v>
      </c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  <c r="AI27" s="12">
        <v>456.23118732000006</v>
      </c>
    </row>
    <row r="28" spans="1:35" ht="12.75" customHeight="1" x14ac:dyDescent="0.3">
      <c r="A28" s="39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</row>
    <row r="29" spans="1:35" ht="12.75" customHeight="1" x14ac:dyDescent="0.3">
      <c r="A29" s="41" t="s">
        <v>126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>
        <v>0.2</v>
      </c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  <c r="AI29" s="12">
        <v>456.23118732000006</v>
      </c>
    </row>
    <row r="30" spans="1:35" ht="12.75" customHeight="1" x14ac:dyDescent="0.3">
      <c r="A30" s="3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75" customHeight="1" x14ac:dyDescent="0.3">
      <c r="A31" s="39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  <c r="AI31" s="1">
        <v>-212.83118731999997</v>
      </c>
    </row>
    <row r="32" spans="1:35" ht="12.75" customHeight="1" x14ac:dyDescent="0.3">
      <c r="A32" s="39" t="s">
        <v>135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  <c r="AI32" s="1">
        <v>1.2</v>
      </c>
    </row>
    <row r="33" spans="1:35" ht="12.75" customHeight="1" x14ac:dyDescent="0.3">
      <c r="A33" s="39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  <c r="AI33" s="1">
        <v>-129.98000000000002</v>
      </c>
    </row>
    <row r="34" spans="1:35" ht="12.75" customHeight="1" x14ac:dyDescent="0.3">
      <c r="A34" s="41" t="s">
        <v>120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  <c r="AI34" s="12">
        <v>-341.61118732</v>
      </c>
    </row>
    <row r="35" spans="1:35" x14ac:dyDescent="0.3">
      <c r="A35" s="42" t="s">
        <v>92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  <c r="AI35" s="1">
        <v>236.48000000000002</v>
      </c>
    </row>
    <row r="36" spans="1:35" ht="12.75" customHeight="1" x14ac:dyDescent="0.3">
      <c r="A36" s="41" t="s">
        <v>121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  <c r="AI36" s="12">
        <v>-105.13118732</v>
      </c>
    </row>
    <row r="37" spans="1:35" ht="26" x14ac:dyDescent="0.3">
      <c r="A37" s="42" t="s">
        <v>134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</row>
    <row r="38" spans="1:35" ht="12.75" customHeight="1" x14ac:dyDescent="0.3">
      <c r="A38" s="39" t="s">
        <v>122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</row>
    <row r="39" spans="1:35" ht="12.75" customHeight="1" x14ac:dyDescent="0.3">
      <c r="A39" s="41" t="s">
        <v>127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  <c r="AI39" s="12">
        <v>-105.13118732</v>
      </c>
    </row>
    <row r="40" spans="1:35" ht="12.75" customHeight="1" x14ac:dyDescent="0.3">
      <c r="A40" s="41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  <c r="AI40" s="12"/>
    </row>
    <row r="41" spans="1:35" ht="12.75" customHeight="1" x14ac:dyDescent="0.3">
      <c r="A41" s="39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</row>
    <row r="42" spans="1:35" ht="12.75" customHeight="1" x14ac:dyDescent="0.3">
      <c r="A42" s="39" t="s">
        <v>160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</row>
    <row r="43" spans="1:35" ht="12.75" customHeight="1" x14ac:dyDescent="0.3">
      <c r="A43" s="41" t="s">
        <v>153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  <c r="AI43" s="12">
        <v>114.62000000000006</v>
      </c>
    </row>
    <row r="44" spans="1:35" ht="12.75" customHeight="1" x14ac:dyDescent="0.3">
      <c r="A44" s="41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  <c r="AI44" s="12"/>
    </row>
    <row r="45" spans="1:35" ht="12.75" customHeight="1" x14ac:dyDescent="0.3">
      <c r="A45" s="39" t="s">
        <v>94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  <c r="AI45" s="1">
        <v>-406.6</v>
      </c>
    </row>
    <row r="46" spans="1:35" ht="12.75" customHeight="1" x14ac:dyDescent="0.3">
      <c r="A46" s="39" t="s">
        <v>95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  <c r="AI46" s="1">
        <v>-10.199999999999999</v>
      </c>
    </row>
    <row r="47" spans="1:35" x14ac:dyDescent="0.3">
      <c r="A47" s="42" t="s">
        <v>96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</row>
    <row r="48" spans="1:35" x14ac:dyDescent="0.3">
      <c r="A48" s="42" t="s">
        <v>149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  <c r="AI48" s="1">
        <v>-16.3</v>
      </c>
    </row>
    <row r="49" spans="1:35" ht="12.75" customHeight="1" x14ac:dyDescent="0.3">
      <c r="A49" s="39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</row>
    <row r="50" spans="1:35" ht="12.75" customHeight="1" x14ac:dyDescent="0.3">
      <c r="A50" s="41" t="s">
        <v>123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  <c r="AI50" s="12">
        <v>-433.09999999999997</v>
      </c>
    </row>
    <row r="51" spans="1:35" ht="12.75" customHeight="1" x14ac:dyDescent="0.3">
      <c r="A51" s="3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2.75" customHeight="1" x14ac:dyDescent="0.3">
      <c r="A52" s="39" t="s">
        <v>98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  <c r="AI52" s="1">
        <v>14.399999999999999</v>
      </c>
    </row>
    <row r="53" spans="1:35" ht="12.75" customHeight="1" x14ac:dyDescent="0.3">
      <c r="A53" s="3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.75" customHeight="1" x14ac:dyDescent="0.3">
      <c r="A54" s="41" t="s">
        <v>99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  <c r="AI54" s="12">
        <v>-67.7</v>
      </c>
    </row>
    <row r="55" spans="1:35" ht="12.75" customHeight="1" x14ac:dyDescent="0.3">
      <c r="A55" s="39" t="s">
        <v>100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  <c r="AI55" s="1">
        <v>926.6</v>
      </c>
    </row>
    <row r="56" spans="1:35" ht="12.75" customHeight="1" x14ac:dyDescent="0.3">
      <c r="A56" s="39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</row>
    <row r="57" spans="1:35" x14ac:dyDescent="0.3">
      <c r="A57" s="16"/>
      <c r="B57" s="16"/>
      <c r="C57" s="16"/>
      <c r="D57" s="16"/>
      <c r="E57" s="16"/>
      <c r="F57" s="16"/>
      <c r="G57" s="16"/>
      <c r="H57" s="16"/>
      <c r="I57" s="16"/>
      <c r="J57" s="34"/>
      <c r="K57" s="34"/>
      <c r="L57" s="34"/>
      <c r="M57" s="34"/>
      <c r="N57" s="16"/>
      <c r="O57" s="16"/>
      <c r="P57" s="16"/>
      <c r="Q57" s="16"/>
      <c r="R57" s="34"/>
      <c r="S57" s="34"/>
      <c r="T57" s="34"/>
      <c r="U57" s="3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3">
      <c r="A59" s="24" t="s">
        <v>161</v>
      </c>
    </row>
    <row r="60" spans="1:35" s="11" customFormat="1" ht="10.5" x14ac:dyDescent="0.25"/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60"/>
  <sheetViews>
    <sheetView zoomScaleNormal="100" workbookViewId="0">
      <pane xSplit="1" ySplit="4" topLeftCell="AA5" activePane="bottomRight" state="frozen"/>
      <selection activeCell="BC15" sqref="BC15"/>
      <selection pane="topRight" activeCell="BC15" sqref="BC15"/>
      <selection pane="bottomLeft" activeCell="BC15" sqref="BC15"/>
      <selection pane="bottomRight" activeCell="AI6" sqref="AI6"/>
    </sheetView>
  </sheetViews>
  <sheetFormatPr baseColWidth="10" defaultColWidth="11.453125" defaultRowHeight="13" outlineLevelCol="1" x14ac:dyDescent="0.3"/>
  <cols>
    <col min="1" max="1" width="77.26953125" style="4" customWidth="1"/>
    <col min="2" max="25" width="11.453125" style="4" hidden="1" customWidth="1" outlineLevel="1"/>
    <col min="26" max="26" width="11.453125" style="4" collapsed="1"/>
    <col min="27" max="16384" width="11.453125" style="4"/>
  </cols>
  <sheetData>
    <row r="1" spans="1:35" ht="15.5" x14ac:dyDescent="0.35">
      <c r="A1" s="3" t="s">
        <v>75</v>
      </c>
    </row>
    <row r="3" spans="1:35" x14ac:dyDescent="0.3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8"/>
      <c r="AE3" s="8"/>
      <c r="AF3" s="8">
        <v>2021</v>
      </c>
      <c r="AG3" s="8"/>
      <c r="AH3" s="7"/>
      <c r="AI3" s="7">
        <v>2022</v>
      </c>
    </row>
    <row r="4" spans="1:35" ht="14.5" x14ac:dyDescent="0.3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143</v>
      </c>
      <c r="S4" s="15" t="s">
        <v>144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</row>
    <row r="6" spans="1:35" ht="12" customHeight="1" x14ac:dyDescent="0.3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>
        <v>-5.5</v>
      </c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  <c r="AI6" s="1">
        <v>391</v>
      </c>
    </row>
    <row r="7" spans="1:35" ht="12" customHeight="1" x14ac:dyDescent="0.3">
      <c r="A7" s="1" t="s">
        <v>124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</row>
    <row r="8" spans="1:35" ht="12.75" customHeight="1" x14ac:dyDescent="0.3">
      <c r="A8" s="1" t="s">
        <v>133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>
        <v>141.9</v>
      </c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  <c r="AI8" s="1">
        <v>97.3</v>
      </c>
    </row>
    <row r="9" spans="1:35" ht="12.75" customHeight="1" x14ac:dyDescent="0.3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>
        <v>2.2000000000000002</v>
      </c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  <c r="AI9" s="1">
        <v>1.7</v>
      </c>
    </row>
    <row r="10" spans="1:35" ht="12.75" customHeight="1" x14ac:dyDescent="0.3">
      <c r="A10" s="1" t="s">
        <v>145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>
        <v>12.7</v>
      </c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  <c r="AI10" s="19">
        <v>9.5000000000000036</v>
      </c>
    </row>
    <row r="11" spans="1:35" ht="12.75" customHeight="1" x14ac:dyDescent="0.3">
      <c r="A11" s="1" t="s">
        <v>146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>
        <v>-21.8</v>
      </c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  <c r="AI11" s="19">
        <v>-21.199999999999996</v>
      </c>
    </row>
    <row r="12" spans="1:35" ht="12.75" customHeight="1" x14ac:dyDescent="0.3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>
        <v>2.5</v>
      </c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  <c r="AI12" s="1">
        <v>6.1000000000000005</v>
      </c>
    </row>
    <row r="13" spans="1:35" ht="12.75" customHeight="1" x14ac:dyDescent="0.3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>
        <v>-3.9</v>
      </c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  <c r="AI13" s="1">
        <v>-10.8</v>
      </c>
    </row>
    <row r="14" spans="1:35" ht="12.75" customHeight="1" x14ac:dyDescent="0.3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>
        <v>1</v>
      </c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  <c r="AI14" s="19">
        <v>1.5</v>
      </c>
    </row>
    <row r="15" spans="1:35" ht="12.75" customHeight="1" x14ac:dyDescent="0.3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>
        <v>-4</v>
      </c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  <c r="AI15" s="19">
        <v>117.10000000000002</v>
      </c>
    </row>
    <row r="16" spans="1:35" ht="12.75" customHeight="1" x14ac:dyDescent="0.3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>
        <v>33.9</v>
      </c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  <c r="AI16" s="19">
        <v>-111.00000000000001</v>
      </c>
    </row>
    <row r="17" spans="1:35" ht="12.75" customHeight="1" x14ac:dyDescent="0.3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>
        <v>0</v>
      </c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  <c r="AI17" s="19">
        <v>27.7</v>
      </c>
    </row>
    <row r="18" spans="1:35" ht="12.75" customHeight="1" x14ac:dyDescent="0.3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>
        <v>-30.8</v>
      </c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  <c r="AI18" s="19">
        <v>-190.2</v>
      </c>
    </row>
    <row r="19" spans="1:35" ht="12.75" customHeight="1" x14ac:dyDescent="0.3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>
        <v>-74.8</v>
      </c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  <c r="AI19" s="19">
        <v>-53</v>
      </c>
    </row>
    <row r="20" spans="1:35" ht="12.75" customHeight="1" x14ac:dyDescent="0.3">
      <c r="A20" s="1" t="s">
        <v>167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  <c r="AI20" s="19">
        <v>42</v>
      </c>
    </row>
    <row r="21" spans="1:35" ht="12.75" customHeight="1" x14ac:dyDescent="0.3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-22.1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  <c r="AI21" s="19">
        <v>-33.207448830000011</v>
      </c>
    </row>
    <row r="22" spans="1:35" ht="12.75" customHeight="1" x14ac:dyDescent="0.3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  <c r="AI22" s="19">
        <v>-1.7696731578902813</v>
      </c>
    </row>
    <row r="23" spans="1:35" ht="12.75" customHeight="1" x14ac:dyDescent="0.3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  <c r="AI23" s="19">
        <v>6.1000000000000014</v>
      </c>
    </row>
    <row r="24" spans="1:35" ht="12.75" customHeight="1" x14ac:dyDescent="0.3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>
        <v>44.7</v>
      </c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  <c r="AI24" s="1">
        <v>-99.600000000000009</v>
      </c>
    </row>
    <row r="25" spans="1:35" ht="12.75" customHeight="1" x14ac:dyDescent="0.3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>
        <v>-94.9</v>
      </c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  <c r="AI25" s="1">
        <v>-1.0999999999999996</v>
      </c>
    </row>
    <row r="26" spans="1:35" ht="12.75" customHeight="1" x14ac:dyDescent="0.3">
      <c r="A26" s="38" t="s">
        <v>159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>
        <v>-12.3</v>
      </c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  <c r="AI26" s="1">
        <v>-14.899999999999991</v>
      </c>
    </row>
    <row r="27" spans="1:35" ht="12.75" customHeight="1" x14ac:dyDescent="0.3">
      <c r="A27" s="12" t="s">
        <v>118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>
        <v>0.2</v>
      </c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  <c r="AI27" s="12">
        <v>163.22287801210985</v>
      </c>
    </row>
    <row r="28" spans="1:35" ht="12.75" customHeight="1" x14ac:dyDescent="0.3">
      <c r="A28" s="1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</row>
    <row r="29" spans="1:35" ht="12.75" customHeight="1" x14ac:dyDescent="0.3">
      <c r="A29" s="12" t="s">
        <v>126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>
        <v>0.2</v>
      </c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  <c r="AI29" s="12">
        <v>163.22287801210985</v>
      </c>
    </row>
    <row r="30" spans="1:35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75" customHeight="1" x14ac:dyDescent="0.3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  <c r="AI31" s="1">
        <v>-100.79255116999997</v>
      </c>
    </row>
    <row r="32" spans="1:35" ht="12.75" customHeight="1" x14ac:dyDescent="0.3">
      <c r="A32" s="1" t="s">
        <v>135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  <c r="AI32" s="1">
        <v>1.0999999999999999</v>
      </c>
    </row>
    <row r="33" spans="1:35" ht="12.75" customHeight="1" x14ac:dyDescent="0.3">
      <c r="A33" s="1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  <c r="AI33" s="1">
        <v>32.889673157890257</v>
      </c>
    </row>
    <row r="34" spans="1:35" x14ac:dyDescent="0.3">
      <c r="A34" s="12" t="s">
        <v>120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  <c r="AI34" s="12">
        <v>-66.802878012109772</v>
      </c>
    </row>
    <row r="35" spans="1:35" x14ac:dyDescent="0.3">
      <c r="A35" s="13" t="s">
        <v>92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  <c r="AI35" s="1">
        <v>98.280000000000058</v>
      </c>
    </row>
    <row r="36" spans="1:35" ht="12.75" customHeight="1" x14ac:dyDescent="0.3">
      <c r="A36" s="12" t="s">
        <v>121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  <c r="AI36" s="12">
        <v>31.477121987890271</v>
      </c>
    </row>
    <row r="37" spans="1:35" ht="26" x14ac:dyDescent="0.3">
      <c r="A37" s="13" t="s">
        <v>134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</row>
    <row r="38" spans="1:35" ht="12.75" customHeight="1" x14ac:dyDescent="0.3">
      <c r="A38" s="1" t="s">
        <v>122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</row>
    <row r="39" spans="1:35" ht="12.75" customHeight="1" x14ac:dyDescent="0.3">
      <c r="A39" s="12" t="s">
        <v>127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  <c r="AI39" s="12">
        <v>31.477121987890271</v>
      </c>
    </row>
    <row r="40" spans="1:35" ht="12.75" customHeight="1" x14ac:dyDescent="0.3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ht="12.75" customHeight="1" x14ac:dyDescent="0.3">
      <c r="A41" s="1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</row>
    <row r="42" spans="1:35" ht="12.75" customHeight="1" x14ac:dyDescent="0.3">
      <c r="A42" s="1" t="s">
        <v>160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</row>
    <row r="43" spans="1:35" ht="12.75" customHeight="1" x14ac:dyDescent="0.3">
      <c r="A43" s="12" t="s">
        <v>153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  <c r="AI43" s="12">
        <v>96.420000000000073</v>
      </c>
    </row>
    <row r="44" spans="1:35" ht="12.75" customHeight="1" x14ac:dyDescent="0.3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12.75" customHeight="1" x14ac:dyDescent="0.3">
      <c r="A45" s="1" t="s">
        <v>94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  <c r="AI45" s="1">
        <v>-399.6</v>
      </c>
    </row>
    <row r="46" spans="1:35" ht="12.75" customHeight="1" x14ac:dyDescent="0.3">
      <c r="A46" s="1" t="s">
        <v>95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  <c r="AI46" s="1">
        <v>292.8</v>
      </c>
    </row>
    <row r="47" spans="1:35" ht="12.75" customHeight="1" x14ac:dyDescent="0.3">
      <c r="A47" s="1" t="s">
        <v>96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</row>
    <row r="48" spans="1:35" ht="12.75" customHeight="1" x14ac:dyDescent="0.3">
      <c r="A48" s="1" t="s">
        <v>149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  <c r="AI48" s="1">
        <v>-8.7000000000000011</v>
      </c>
    </row>
    <row r="49" spans="1:35" ht="12.75" customHeight="1" x14ac:dyDescent="0.3">
      <c r="A49" s="1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</row>
    <row r="50" spans="1:35" ht="12.75" customHeight="1" x14ac:dyDescent="0.3">
      <c r="A50" s="12" t="s">
        <v>123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  <c r="AI50" s="12">
        <v>-115.5</v>
      </c>
    </row>
    <row r="51" spans="1:35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2.75" customHeight="1" x14ac:dyDescent="0.3">
      <c r="A52" s="1" t="s">
        <v>98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  <c r="AI52" s="1">
        <v>7.1999999999999984</v>
      </c>
    </row>
    <row r="53" spans="1:35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.75" customHeight="1" x14ac:dyDescent="0.3">
      <c r="A54" s="12" t="s">
        <v>99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  <c r="AI54" s="12">
        <v>86.3</v>
      </c>
    </row>
    <row r="55" spans="1:35" ht="12.75" customHeight="1" x14ac:dyDescent="0.3">
      <c r="A55" s="1" t="s">
        <v>100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  <c r="AI55" s="1">
        <v>772.6</v>
      </c>
    </row>
    <row r="56" spans="1:35" ht="12.75" customHeight="1" x14ac:dyDescent="0.3">
      <c r="A56" s="1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</row>
    <row r="57" spans="1:35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ht="12.75" customHeight="1" x14ac:dyDescent="0.3">
      <c r="A58" s="1"/>
      <c r="B58" s="1"/>
      <c r="C58" s="1"/>
      <c r="D58" s="1"/>
      <c r="E58" s="1"/>
      <c r="F58" s="1"/>
      <c r="G58" s="1"/>
      <c r="H58" s="1"/>
      <c r="I58" s="33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3">
      <c r="A59" s="24" t="s">
        <v>161</v>
      </c>
    </row>
    <row r="60" spans="1:35" s="11" customFormat="1" ht="10.5" x14ac:dyDescent="0.25"/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Hoffmann, Joerg</cp:lastModifiedBy>
  <cp:lastPrinted>2020-04-28T13:36:56Z</cp:lastPrinted>
  <dcterms:created xsi:type="dcterms:W3CDTF">2016-07-26T07:34:49Z</dcterms:created>
  <dcterms:modified xsi:type="dcterms:W3CDTF">2022-07-27T14:58:28Z</dcterms:modified>
</cp:coreProperties>
</file>