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IR\IR\Finanzberichte\"/>
    </mc:Choice>
  </mc:AlternateContent>
  <xr:revisionPtr revIDLastSave="0" documentId="13_ncr:1_{6DF88FB3-3153-4D62-B62C-FDDF694874D7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WACKER at a glance" sheetId="10" r:id="rId1"/>
    <sheet name="WACKER at a glance Quarterly" sheetId="1" r:id="rId2"/>
    <sheet name="P&amp;L YTD" sheetId="3" r:id="rId3"/>
    <sheet name="P&amp;L Quarterly" sheetId="2" r:id="rId4"/>
    <sheet name="Balance Sheet YTD" sheetId="4" r:id="rId5"/>
    <sheet name="Segments YTD" sheetId="7" r:id="rId6"/>
    <sheet name="Segments Quarterly" sheetId="6" r:id="rId7"/>
    <sheet name="Cash Flow YTD" sheetId="9" r:id="rId8"/>
    <sheet name="Cash Flow Quarterly" sheetId="8" r:id="rId9"/>
  </sheets>
  <definedNames>
    <definedName name="___thinkcell5Z7QAAAAAAAAAAAAAAAGO5UC2PMFROCBWABCR6QYBKRDA" localSheetId="3" hidden="1">'P&amp;L Quarterly'!#REF!</definedName>
    <definedName name="_xlnm.Print_Area" localSheetId="4">'Balance Sheet YTD'!$A$1:$BI$59</definedName>
    <definedName name="_xlnm.Print_Area" localSheetId="8">'Cash Flow Quarterly'!$A$1:$AC$59</definedName>
    <definedName name="_xlnm.Print_Area" localSheetId="7">'Cash Flow YTD'!$A$1:$AC$59</definedName>
    <definedName name="_xlnm.Print_Area" localSheetId="3">'P&amp;L Quarterly'!$A$1:$BM$38</definedName>
    <definedName name="_xlnm.Print_Area" localSheetId="2">'P&amp;L YTD'!$A$1:$BM$38</definedName>
    <definedName name="_xlnm.Print_Area" localSheetId="6">'Segments Quarterly'!$A$1:$BM$75</definedName>
    <definedName name="_xlnm.Print_Area" localSheetId="5">'Segments YTD'!$A$1:$BM$74</definedName>
    <definedName name="_xlnm.Print_Area" localSheetId="0">'WACKER at a glance'!$A$1:$R$30</definedName>
    <definedName name="_xlnm.Print_Area" localSheetId="1">'WACKER at a glance Quarterly'!$A$1:$BM$30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Q20" i="3" l="1"/>
  <c r="BQ9" i="3"/>
  <c r="AV51" i="4" l="1"/>
  <c r="AV46" i="4"/>
  <c r="AT46" i="4"/>
  <c r="S23" i="8"/>
  <c r="S15" i="8"/>
  <c r="R23" i="8"/>
  <c r="R15" i="8"/>
  <c r="Q23" i="8"/>
  <c r="Q15" i="8"/>
  <c r="P23" i="8"/>
  <c r="P15" i="8"/>
  <c r="O23" i="8"/>
  <c r="O15" i="8"/>
  <c r="N23" i="8"/>
  <c r="N15" i="8"/>
  <c r="S23" i="9"/>
  <c r="S15" i="9"/>
  <c r="R23" i="9"/>
  <c r="R15" i="9"/>
  <c r="Q23" i="9"/>
  <c r="Q15" i="9"/>
  <c r="P23" i="9"/>
  <c r="P15" i="9"/>
  <c r="O23" i="9"/>
  <c r="O15" i="9"/>
  <c r="N23" i="9"/>
  <c r="N15" i="9"/>
  <c r="AY52" i="4"/>
  <c r="AY46" i="4"/>
  <c r="AY44" i="4"/>
  <c r="AY39" i="4"/>
  <c r="AY38" i="4"/>
  <c r="AX52" i="4"/>
  <c r="AX46" i="4"/>
  <c r="AX44" i="4"/>
  <c r="AX39" i="4"/>
  <c r="AX38" i="4"/>
  <c r="AW52" i="4"/>
  <c r="AW44" i="4"/>
  <c r="AW46" i="4"/>
  <c r="AW39" i="4"/>
  <c r="AW38" i="4"/>
  <c r="AV52" i="4"/>
  <c r="AV44" i="4"/>
  <c r="AV39" i="4"/>
  <c r="AV38" i="4"/>
  <c r="AU38" i="4"/>
  <c r="AU39" i="4"/>
  <c r="AT38" i="4"/>
  <c r="AT39" i="4"/>
  <c r="BC25" i="2"/>
  <c r="BC23" i="2"/>
  <c r="BC22" i="2"/>
  <c r="BB25" i="2"/>
  <c r="BB23" i="2"/>
  <c r="BB22" i="2"/>
  <c r="BA25" i="2"/>
  <c r="BA23" i="2"/>
  <c r="BA22" i="2"/>
  <c r="AZ25" i="2"/>
  <c r="AZ23" i="2"/>
  <c r="AZ22" i="2"/>
  <c r="AY25" i="2"/>
  <c r="AY23" i="2"/>
  <c r="AY22" i="2"/>
  <c r="AX25" i="2"/>
  <c r="AX23" i="2"/>
  <c r="AX22" i="2"/>
  <c r="BC25" i="3"/>
  <c r="BC23" i="3"/>
  <c r="BC22" i="3"/>
  <c r="BB25" i="3"/>
  <c r="BB23" i="3"/>
  <c r="BB22" i="3"/>
  <c r="BA25" i="3"/>
  <c r="BA23" i="3"/>
  <c r="BA22" i="3"/>
  <c r="AZ25" i="3"/>
  <c r="AZ23" i="3"/>
  <c r="AZ22" i="3"/>
  <c r="AY25" i="3"/>
  <c r="AY23" i="3"/>
  <c r="AY22" i="3"/>
  <c r="AX25" i="3"/>
  <c r="AX23" i="3"/>
  <c r="AX22" i="3"/>
  <c r="BC11" i="1"/>
  <c r="BB11" i="1"/>
  <c r="BA12" i="1"/>
  <c r="BA11" i="1"/>
  <c r="AZ12" i="1"/>
  <c r="AZ11" i="1"/>
  <c r="AY12" i="1"/>
  <c r="AY11" i="1"/>
  <c r="AX12" i="1"/>
  <c r="AX11" i="1"/>
  <c r="N12" i="10"/>
  <c r="N11" i="10"/>
  <c r="BA58" i="7"/>
  <c r="BA57" i="7"/>
  <c r="M15" i="10"/>
</calcChain>
</file>

<file path=xl/sharedStrings.xml><?xml version="1.0" encoding="utf-8"?>
<sst xmlns="http://schemas.openxmlformats.org/spreadsheetml/2006/main" count="979" uniqueCount="172">
  <si>
    <t>WACKER AT A GLANCE (PER QUARTER)</t>
  </si>
  <si>
    <t>1. Quarter</t>
  </si>
  <si>
    <t>2. Quarter</t>
  </si>
  <si>
    <t>3. Quarter</t>
  </si>
  <si>
    <t>4. Quarter</t>
  </si>
  <si>
    <t>Sales</t>
  </si>
  <si>
    <t>EBITDA</t>
  </si>
  <si>
    <t>EBITDA margin</t>
  </si>
  <si>
    <t>EBIT</t>
  </si>
  <si>
    <t>EBIT margin</t>
  </si>
  <si>
    <t>Financial result</t>
  </si>
  <si>
    <t>Net income for the period</t>
  </si>
  <si>
    <t xml:space="preserve">Equity </t>
  </si>
  <si>
    <t>Financial liabilities</t>
  </si>
  <si>
    <t>Provisions for pensions</t>
  </si>
  <si>
    <t>Total assets</t>
  </si>
  <si>
    <t>Employees</t>
  </si>
  <si>
    <t>INCOME STATEMENT (PER QUARTER)</t>
  </si>
  <si>
    <t>Cost of goods sold</t>
  </si>
  <si>
    <t>Gross profit from sales</t>
  </si>
  <si>
    <t>Selling expenses</t>
  </si>
  <si>
    <t>Research and development expenses</t>
  </si>
  <si>
    <t>General administrative expenses</t>
  </si>
  <si>
    <t>Other operating income</t>
  </si>
  <si>
    <t>Other operating expenses</t>
  </si>
  <si>
    <t>Operating result</t>
  </si>
  <si>
    <t>Other investment income</t>
  </si>
  <si>
    <t>Interest result</t>
  </si>
  <si>
    <t>Other financial result</t>
  </si>
  <si>
    <t>Income taxes</t>
  </si>
  <si>
    <t>of which attributable to non-controlling interests</t>
  </si>
  <si>
    <t>of which attributable to shareholders of Wacker Chemie AG</t>
  </si>
  <si>
    <t>Depreciation / appreciation</t>
  </si>
  <si>
    <t>INCOME STATEMENT (YEAR-TO-DATE)</t>
  </si>
  <si>
    <t>BALANCE SHEET (YEAR-TO-DATE)</t>
  </si>
  <si>
    <t>Assets</t>
  </si>
  <si>
    <t>Property, plant and equipment &amp; investment property</t>
  </si>
  <si>
    <t xml:space="preserve">Intangible assets </t>
  </si>
  <si>
    <t>Other financial assets</t>
  </si>
  <si>
    <t>Trade receivables</t>
  </si>
  <si>
    <t>Securities</t>
  </si>
  <si>
    <t>Other receivables and other assets</t>
  </si>
  <si>
    <t>Deferred tax assets</t>
  </si>
  <si>
    <t>Non-current assets</t>
  </si>
  <si>
    <t>Inventories</t>
  </si>
  <si>
    <t>Income tax receivables</t>
  </si>
  <si>
    <t>Securities and fixed-term deposits held to maturity</t>
  </si>
  <si>
    <t>Cash and cash equivalents</t>
  </si>
  <si>
    <t>Current assets</t>
  </si>
  <si>
    <t>Equities &amp; Liabilities</t>
  </si>
  <si>
    <t>Subscribed capital of Wacker Chemie AG</t>
  </si>
  <si>
    <t>Capital reserves of Wacker Chemie AG</t>
  </si>
  <si>
    <t>Treasury shares</t>
  </si>
  <si>
    <t>Retained earnings incl. other equity items</t>
  </si>
  <si>
    <t>Non-controlling interests</t>
  </si>
  <si>
    <t>Other provisions</t>
  </si>
  <si>
    <t>Deferred tax liabilities</t>
  </si>
  <si>
    <t>Trade payables</t>
  </si>
  <si>
    <t>Other financial liabilities</t>
  </si>
  <si>
    <t>Non-current liabilities</t>
  </si>
  <si>
    <t>Income tax liabilities</t>
  </si>
  <si>
    <t>Current liabilities</t>
  </si>
  <si>
    <t>Liabilities</t>
  </si>
  <si>
    <t>Total equity and liabilities</t>
  </si>
  <si>
    <t>BUSINESS DIVISION RESULTS (PER QUARTER)</t>
  </si>
  <si>
    <t>SILICONES</t>
  </si>
  <si>
    <t>Capital expenditures</t>
  </si>
  <si>
    <t>Number of employees</t>
  </si>
  <si>
    <t>POLYMERS</t>
  </si>
  <si>
    <t>BIOSOLUTIONS</t>
  </si>
  <si>
    <t>POLYSILICON</t>
  </si>
  <si>
    <t>SILTRONIC</t>
  </si>
  <si>
    <t>Others</t>
  </si>
  <si>
    <t>Consolidation</t>
  </si>
  <si>
    <t>GROUP</t>
  </si>
  <si>
    <t>STATEMENT OF CASH FLOWS (PER QUARTER)</t>
  </si>
  <si>
    <t>Result from disposal of fixed assets</t>
  </si>
  <si>
    <t>Net interest result</t>
  </si>
  <si>
    <t>Interest paid</t>
  </si>
  <si>
    <t>Interest received</t>
  </si>
  <si>
    <t>Income tax expense</t>
  </si>
  <si>
    <t>Taxes paid</t>
  </si>
  <si>
    <t>Dividends received</t>
  </si>
  <si>
    <t>Changes in provisions</t>
  </si>
  <si>
    <t>Changes in inventories</t>
  </si>
  <si>
    <t>Changes in trade receivables</t>
  </si>
  <si>
    <t>Changes in non-financial assets</t>
  </si>
  <si>
    <t>Changes in financial assets</t>
  </si>
  <si>
    <t>Changes in non-financial liabilities</t>
  </si>
  <si>
    <t>Changes in financial liabilities</t>
  </si>
  <si>
    <t>Cash receipts and payments for investments</t>
  </si>
  <si>
    <t>Cash receipts and payments for acquisition</t>
  </si>
  <si>
    <t>Cash receipts and payments for the acquisition/disposal of securities and fixed-term deposits</t>
  </si>
  <si>
    <t>Additions from finance leases</t>
  </si>
  <si>
    <t>Dividends paid</t>
  </si>
  <si>
    <t>Change in financial liabilities</t>
  </si>
  <si>
    <t>Cash receipts from the change in ownership interests in Siltronic AG</t>
  </si>
  <si>
    <t>Change in other financial liabilities</t>
  </si>
  <si>
    <t xml:space="preserve">Changes in cash flow due to exchange rate fluctuations </t>
  </si>
  <si>
    <t>Change in cash and cash equivalents</t>
  </si>
  <si>
    <t>At beginning of period</t>
  </si>
  <si>
    <t>At period end</t>
  </si>
  <si>
    <t>STATEMENT OF CASH FLOWS (YEAR-TO-DATE)</t>
  </si>
  <si>
    <t>3M</t>
  </si>
  <si>
    <t>6M</t>
  </si>
  <si>
    <t>9M</t>
  </si>
  <si>
    <t>12M</t>
  </si>
  <si>
    <t>March, 31</t>
  </si>
  <si>
    <t>Dec., 31</t>
  </si>
  <si>
    <t>Sept., 30</t>
  </si>
  <si>
    <t xml:space="preserve">WACKER AT A GLANCE </t>
  </si>
  <si>
    <t xml:space="preserve">Return on capital employed </t>
  </si>
  <si>
    <t>as reported</t>
  </si>
  <si>
    <t>adjusted because of IFRS 5</t>
  </si>
  <si>
    <t>Income from continuing operations before income taxes</t>
  </si>
  <si>
    <t>Net income for the period from continuing operations</t>
  </si>
  <si>
    <t>Net income for the period from discontinued operations</t>
  </si>
  <si>
    <t>adjusted</t>
  </si>
  <si>
    <t>Cash flow from operating activities (gross cash flow) - continuing operations</t>
  </si>
  <si>
    <t>Cash flow from operating activities (gross cash flow) - discontinued operations</t>
  </si>
  <si>
    <t>Cashflow from long-term investing activities before securities - continuing operations</t>
  </si>
  <si>
    <t>Cash flow from investing activities - continuing operations</t>
  </si>
  <si>
    <t>Cash flow from investing activities - discontinued operations</t>
  </si>
  <si>
    <t>Cash flow from financing activities - continuing operations</t>
  </si>
  <si>
    <t>Income from discontinued operations after income taxes</t>
  </si>
  <si>
    <t>June, 30</t>
  </si>
  <si>
    <t>Cash flow from operating activities (gross cash flow)</t>
  </si>
  <si>
    <t>Cash flow from investing activities</t>
  </si>
  <si>
    <t>Earnings per share (basic/diluted)</t>
  </si>
  <si>
    <t>Earnings per share from continuing operations (basic/diluted)</t>
  </si>
  <si>
    <t>Income for the period from continuing operations</t>
  </si>
  <si>
    <t>Income for the period from discontinued operations</t>
  </si>
  <si>
    <t>Income from discontinued operations after taxes</t>
  </si>
  <si>
    <t>Depreciation/Appreciation of fixed assets</t>
  </si>
  <si>
    <t>Cash receipts from deconsolidation of Siltronic segment less divested cash and cash equivalents (loss of controlling interest)</t>
  </si>
  <si>
    <t>Result from investments in joint ventures and associates</t>
  </si>
  <si>
    <t>Income before taxes</t>
  </si>
  <si>
    <t>Equity ratio</t>
  </si>
  <si>
    <t>BUSINESS DIVISION RESULTS (YEAR-TO-DATE)</t>
  </si>
  <si>
    <t>Other liabilities (incl. contract liabilites)</t>
  </si>
  <si>
    <r>
      <t>3M</t>
    </r>
    <r>
      <rPr>
        <i/>
        <vertAlign val="superscript"/>
        <sz val="10"/>
        <color theme="1"/>
        <rFont val="Calibri"/>
        <family val="2"/>
      </rPr>
      <t>1)</t>
    </r>
  </si>
  <si>
    <r>
      <t>6M</t>
    </r>
    <r>
      <rPr>
        <i/>
        <vertAlign val="superscript"/>
        <sz val="10"/>
        <color theme="1"/>
        <rFont val="Calibri"/>
        <family val="2"/>
      </rPr>
      <t>1)</t>
    </r>
  </si>
  <si>
    <r>
      <t>1. Quarter</t>
    </r>
    <r>
      <rPr>
        <i/>
        <vertAlign val="superscript"/>
        <sz val="10"/>
        <color theme="1"/>
        <rFont val="Calibri"/>
        <family val="2"/>
      </rPr>
      <t>1)</t>
    </r>
  </si>
  <si>
    <r>
      <t>2. Quarter</t>
    </r>
    <r>
      <rPr>
        <i/>
        <vertAlign val="superscript"/>
        <sz val="10"/>
        <color theme="1"/>
        <rFont val="Calibri"/>
        <family val="2"/>
      </rPr>
      <t>1)</t>
    </r>
  </si>
  <si>
    <t>Other non-cash expenses and income</t>
  </si>
  <si>
    <t>Result from equity accounting</t>
  </si>
  <si>
    <t>Other liabilities (incl. contract liabilities)</t>
  </si>
  <si>
    <t>Right of use assets</t>
  </si>
  <si>
    <t>Change in leasing liabilities</t>
  </si>
  <si>
    <t>Capital Expenditures</t>
  </si>
  <si>
    <t xml:space="preserve">Capital Expenditures </t>
  </si>
  <si>
    <t>Net cash flow</t>
  </si>
  <si>
    <t>Net cash flow - continuing operations</t>
  </si>
  <si>
    <t>Net financial debt</t>
  </si>
  <si>
    <t xml:space="preserve">Net financial debt </t>
  </si>
  <si>
    <t>Investments in joint ventures and associates</t>
  </si>
  <si>
    <r>
      <t>March, 31</t>
    </r>
    <r>
      <rPr>
        <i/>
        <vertAlign val="superscript"/>
        <sz val="10"/>
        <color theme="1"/>
        <rFont val="Calibri"/>
        <family val="2"/>
      </rPr>
      <t>1)</t>
    </r>
  </si>
  <si>
    <r>
      <t>June, 30</t>
    </r>
    <r>
      <rPr>
        <i/>
        <vertAlign val="superscript"/>
        <sz val="10"/>
        <color theme="1"/>
        <rFont val="Calibri"/>
        <family val="2"/>
      </rPr>
      <t>1)</t>
    </r>
  </si>
  <si>
    <t>Changes in contract liabilities</t>
  </si>
  <si>
    <t>Changes in advance prepayments received</t>
  </si>
  <si>
    <r>
      <t xml:space="preserve">1) </t>
    </r>
    <r>
      <rPr>
        <sz val="8"/>
        <color theme="1"/>
        <rFont val="Calibri"/>
        <family val="2"/>
      </rPr>
      <t>Adjusted because of the ASCG (Accounting Standards Committee of Germany) Interpretation 4</t>
    </r>
  </si>
  <si>
    <t>Depreciation / amortization</t>
  </si>
  <si>
    <t xml:space="preserve">9M </t>
  </si>
  <si>
    <t xml:space="preserve">12M </t>
  </si>
  <si>
    <t xml:space="preserve">3M </t>
  </si>
  <si>
    <t>CHEMICALS (SILICONES + POLYMERS)</t>
  </si>
  <si>
    <t>Changes in trade payables</t>
  </si>
  <si>
    <t>-</t>
  </si>
  <si>
    <t xml:space="preserve">6M </t>
  </si>
  <si>
    <t>Minority shares in limited partnership capital</t>
  </si>
  <si>
    <t>Proceeds from disposal of fixed assets/financial assets</t>
  </si>
  <si>
    <t>Q1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</si>
</sst>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#,##0.0"/>
  </numFmts>
  <fonts count="2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0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"/>
      <family val="2"/>
    </font>
    <font>
      <vertAlign val="superscript"/>
      <sz val="8"/>
      <color theme="1"/>
      <name val="Calibri"/>
      <family val="2"/>
    </font>
    <font>
      <sz val="8"/>
      <color theme="1"/>
      <name val="Calibri"/>
      <family val="2"/>
    </font>
    <font>
      <sz val="10"/>
      <color theme="0"/>
      <name val="Calibri"/>
      <family val="2"/>
      <scheme val="minor"/>
    </font>
    <font>
      <i/>
      <vertAlign val="superscript"/>
      <sz val="10"/>
      <color theme="1"/>
      <name val="Calibri"/>
      <family val="2"/>
    </font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</font>
    <font>
      <b/>
      <i/>
      <sz val="10"/>
      <color rgb="FF000000"/>
      <name val="Calibri"/>
      <family val="2"/>
    </font>
    <font>
      <b/>
      <i/>
      <sz val="10"/>
      <color rgb="FFFFFFFF"/>
      <name val="Calibri"/>
      <family val="2"/>
    </font>
    <font>
      <i/>
      <sz val="10"/>
      <color rgb="FF000000"/>
      <name val="Calibri"/>
      <family val="2"/>
    </font>
    <font>
      <sz val="8"/>
      <color rgb="FF000000"/>
      <name val="Calibri"/>
      <family val="2"/>
    </font>
    <font>
      <sz val="8"/>
      <name val="Arial"/>
      <family val="2"/>
    </font>
    <font>
      <b/>
      <i/>
      <sz val="10"/>
      <color theme="0"/>
      <name val="Calibri"/>
      <family val="2"/>
    </font>
    <font>
      <sz val="10"/>
      <color theme="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808080"/>
        <bgColor rgb="FF000000"/>
      </patternFill>
    </fill>
    <fill>
      <patternFill patternType="solid">
        <fgColor theme="0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auto="1"/>
      </top>
      <bottom/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5" fillId="0" borderId="0"/>
  </cellStyleXfs>
  <cellXfs count="92">
    <xf numFmtId="0" fontId="0" fillId="0" borderId="0" xfId="0"/>
    <xf numFmtId="165" fontId="4" fillId="2" borderId="0" xfId="0" applyNumberFormat="1" applyFont="1" applyFill="1" applyBorder="1"/>
    <xf numFmtId="0" fontId="7" fillId="2" borderId="0" xfId="0" applyFont="1" applyFill="1" applyBorder="1"/>
    <xf numFmtId="0" fontId="8" fillId="2" borderId="0" xfId="0" applyFont="1" applyFill="1" applyBorder="1"/>
    <xf numFmtId="0" fontId="4" fillId="2" borderId="0" xfId="0" applyFont="1" applyFill="1" applyBorder="1"/>
    <xf numFmtId="0" fontId="5" fillId="3" borderId="0" xfId="0" applyFont="1" applyFill="1" applyBorder="1"/>
    <xf numFmtId="0" fontId="5" fillId="4" borderId="0" xfId="0" applyFont="1" applyFill="1" applyBorder="1"/>
    <xf numFmtId="0" fontId="6" fillId="4" borderId="0" xfId="0" applyFont="1" applyFill="1" applyBorder="1"/>
    <xf numFmtId="0" fontId="6" fillId="3" borderId="0" xfId="0" applyFont="1" applyFill="1" applyBorder="1"/>
    <xf numFmtId="164" fontId="4" fillId="2" borderId="0" xfId="1" applyNumberFormat="1" applyFont="1" applyFill="1" applyBorder="1"/>
    <xf numFmtId="3" fontId="4" fillId="2" borderId="0" xfId="0" applyNumberFormat="1" applyFont="1" applyFill="1" applyBorder="1"/>
    <xf numFmtId="0" fontId="3" fillId="2" borderId="0" xfId="0" applyFont="1" applyFill="1" applyBorder="1"/>
    <xf numFmtId="165" fontId="2" fillId="2" borderId="0" xfId="0" applyNumberFormat="1" applyFont="1" applyFill="1" applyBorder="1"/>
    <xf numFmtId="165" fontId="4" fillId="2" borderId="0" xfId="0" applyNumberFormat="1" applyFont="1" applyFill="1" applyBorder="1" applyAlignment="1">
      <alignment wrapText="1"/>
    </xf>
    <xf numFmtId="165" fontId="2" fillId="5" borderId="0" xfId="0" applyNumberFormat="1" applyFont="1" applyFill="1" applyBorder="1"/>
    <xf numFmtId="0" fontId="7" fillId="2" borderId="1" xfId="0" applyFont="1" applyFill="1" applyBorder="1"/>
    <xf numFmtId="0" fontId="4" fillId="2" borderId="1" xfId="0" applyFont="1" applyFill="1" applyBorder="1"/>
    <xf numFmtId="4" fontId="4" fillId="2" borderId="0" xfId="0" applyNumberFormat="1" applyFont="1" applyFill="1" applyBorder="1"/>
    <xf numFmtId="0" fontId="7" fillId="2" borderId="1" xfId="0" applyFont="1" applyFill="1" applyBorder="1" applyAlignment="1">
      <alignment horizontal="right"/>
    </xf>
    <xf numFmtId="165" fontId="9" fillId="2" borderId="0" xfId="0" applyNumberFormat="1" applyFont="1" applyFill="1" applyBorder="1"/>
    <xf numFmtId="0" fontId="10" fillId="0" borderId="0" xfId="0" applyFont="1"/>
    <xf numFmtId="165" fontId="3" fillId="2" borderId="0" xfId="0" applyNumberFormat="1" applyFont="1" applyFill="1" applyBorder="1"/>
    <xf numFmtId="165" fontId="4" fillId="0" borderId="0" xfId="0" applyNumberFormat="1" applyFont="1" applyFill="1" applyBorder="1"/>
    <xf numFmtId="0" fontId="5" fillId="3" borderId="0" xfId="0" applyFont="1" applyFill="1" applyBorder="1" applyAlignment="1">
      <alignment horizontal="right"/>
    </xf>
    <xf numFmtId="0" fontId="11" fillId="2" borderId="0" xfId="0" applyFont="1" applyFill="1" applyBorder="1"/>
    <xf numFmtId="0" fontId="6" fillId="4" borderId="0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165" fontId="4" fillId="0" borderId="2" xfId="0" applyNumberFormat="1" applyFont="1" applyFill="1" applyBorder="1"/>
    <xf numFmtId="164" fontId="4" fillId="0" borderId="2" xfId="1" applyNumberFormat="1" applyFont="1" applyFill="1" applyBorder="1"/>
    <xf numFmtId="4" fontId="4" fillId="0" borderId="2" xfId="0" applyNumberFormat="1" applyFont="1" applyFill="1" applyBorder="1"/>
    <xf numFmtId="0" fontId="4" fillId="2" borderId="3" xfId="0" applyFont="1" applyFill="1" applyBorder="1"/>
    <xf numFmtId="165" fontId="13" fillId="2" borderId="0" xfId="0" applyNumberFormat="1" applyFont="1" applyFill="1" applyBorder="1"/>
    <xf numFmtId="165" fontId="4" fillId="2" borderId="3" xfId="0" applyNumberFormat="1" applyFont="1" applyFill="1" applyBorder="1"/>
    <xf numFmtId="165" fontId="4" fillId="2" borderId="1" xfId="0" applyNumberFormat="1" applyFont="1" applyFill="1" applyBorder="1"/>
    <xf numFmtId="0" fontId="2" fillId="2" borderId="0" xfId="0" applyFont="1" applyFill="1" applyBorder="1"/>
    <xf numFmtId="164" fontId="4" fillId="2" borderId="0" xfId="1" quotePrefix="1" applyNumberFormat="1" applyFont="1" applyFill="1" applyBorder="1" applyAlignment="1">
      <alignment horizontal="right"/>
    </xf>
    <xf numFmtId="165" fontId="9" fillId="0" borderId="0" xfId="0" applyNumberFormat="1" applyFont="1" applyFill="1" applyBorder="1"/>
    <xf numFmtId="165" fontId="4" fillId="2" borderId="0" xfId="2" applyNumberFormat="1" applyFont="1" applyFill="1"/>
    <xf numFmtId="165" fontId="9" fillId="0" borderId="0" xfId="2" applyNumberFormat="1" applyFont="1"/>
    <xf numFmtId="165" fontId="2" fillId="2" borderId="0" xfId="2" applyNumberFormat="1" applyFont="1" applyFill="1"/>
    <xf numFmtId="165" fontId="4" fillId="2" borderId="0" xfId="2" applyNumberFormat="1" applyFont="1" applyFill="1" applyAlignment="1">
      <alignment wrapText="1"/>
    </xf>
    <xf numFmtId="164" fontId="4" fillId="2" borderId="0" xfId="3" applyNumberFormat="1" applyFont="1" applyFill="1" applyBorder="1"/>
    <xf numFmtId="4" fontId="4" fillId="2" borderId="0" xfId="2" applyNumberFormat="1" applyFont="1" applyFill="1"/>
    <xf numFmtId="0" fontId="7" fillId="2" borderId="1" xfId="2" applyFont="1" applyFill="1" applyBorder="1" applyAlignment="1">
      <alignment horizontal="right"/>
    </xf>
    <xf numFmtId="3" fontId="4" fillId="0" borderId="0" xfId="2" applyNumberFormat="1" applyFont="1"/>
    <xf numFmtId="165" fontId="4" fillId="5" borderId="0" xfId="0" applyNumberFormat="1" applyFont="1" applyFill="1" applyBorder="1"/>
    <xf numFmtId="3" fontId="4" fillId="5" borderId="0" xfId="0" applyNumberFormat="1" applyFont="1" applyFill="1" applyBorder="1"/>
    <xf numFmtId="0" fontId="4" fillId="5" borderId="0" xfId="0" applyFont="1" applyFill="1" applyBorder="1"/>
    <xf numFmtId="9" fontId="4" fillId="2" borderId="0" xfId="1" applyNumberFormat="1" applyFont="1" applyFill="1" applyBorder="1"/>
    <xf numFmtId="9" fontId="4" fillId="2" borderId="0" xfId="1" applyFont="1" applyFill="1" applyBorder="1"/>
    <xf numFmtId="165" fontId="4" fillId="5" borderId="0" xfId="2" applyNumberFormat="1" applyFont="1" applyFill="1"/>
    <xf numFmtId="0" fontId="16" fillId="6" borderId="0" xfId="2" applyFont="1" applyFill="1"/>
    <xf numFmtId="0" fontId="18" fillId="8" borderId="0" xfId="0" applyFont="1" applyFill="1" applyAlignment="1">
      <alignment horizontal="right"/>
    </xf>
    <xf numFmtId="0" fontId="19" fillId="6" borderId="1" xfId="2" applyFont="1" applyFill="1" applyBorder="1" applyAlignment="1">
      <alignment horizontal="center" vertical="top"/>
    </xf>
    <xf numFmtId="165" fontId="16" fillId="6" borderId="0" xfId="2" applyNumberFormat="1" applyFont="1" applyFill="1"/>
    <xf numFmtId="164" fontId="16" fillId="6" borderId="0" xfId="3" applyNumberFormat="1" applyFont="1" applyFill="1" applyBorder="1"/>
    <xf numFmtId="4" fontId="16" fillId="6" borderId="0" xfId="2" applyNumberFormat="1" applyFont="1" applyFill="1"/>
    <xf numFmtId="0" fontId="19" fillId="6" borderId="1" xfId="2" applyFont="1" applyFill="1" applyBorder="1" applyAlignment="1">
      <alignment horizontal="right"/>
    </xf>
    <xf numFmtId="3" fontId="16" fillId="6" borderId="0" xfId="2" applyNumberFormat="1" applyFont="1" applyFill="1"/>
    <xf numFmtId="0" fontId="19" fillId="6" borderId="1" xfId="2" applyFont="1" applyFill="1" applyBorder="1"/>
    <xf numFmtId="0" fontId="20" fillId="6" borderId="0" xfId="2" applyFont="1" applyFill="1"/>
    <xf numFmtId="0" fontId="17" fillId="7" borderId="0" xfId="2" applyFont="1" applyFill="1"/>
    <xf numFmtId="0" fontId="18" fillId="7" borderId="0" xfId="2" applyFont="1" applyFill="1"/>
    <xf numFmtId="0" fontId="18" fillId="8" borderId="0" xfId="2" applyFont="1" applyFill="1"/>
    <xf numFmtId="0" fontId="19" fillId="6" borderId="1" xfId="0" applyFont="1" applyFill="1" applyBorder="1"/>
    <xf numFmtId="0" fontId="16" fillId="6" borderId="1" xfId="2" applyFont="1" applyFill="1" applyBorder="1"/>
    <xf numFmtId="0" fontId="19" fillId="6" borderId="0" xfId="2" applyFont="1" applyFill="1"/>
    <xf numFmtId="0" fontId="16" fillId="6" borderId="3" xfId="2" applyFont="1" applyFill="1" applyBorder="1"/>
    <xf numFmtId="0" fontId="4" fillId="2" borderId="0" xfId="2" applyFont="1" applyFill="1"/>
    <xf numFmtId="0" fontId="4" fillId="2" borderId="0" xfId="0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165" fontId="4" fillId="5" borderId="0" xfId="0" applyNumberFormat="1" applyFont="1" applyFill="1" applyBorder="1" applyAlignment="1">
      <alignment horizontal="right"/>
    </xf>
    <xf numFmtId="165" fontId="2" fillId="2" borderId="0" xfId="0" applyNumberFormat="1" applyFont="1" applyFill="1" applyBorder="1" applyAlignment="1">
      <alignment horizontal="right"/>
    </xf>
    <xf numFmtId="165" fontId="4" fillId="2" borderId="0" xfId="2" applyNumberFormat="1" applyFont="1" applyFill="1" applyAlignment="1">
      <alignment horizontal="right"/>
    </xf>
    <xf numFmtId="0" fontId="4" fillId="2" borderId="1" xfId="0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164" fontId="3" fillId="2" borderId="0" xfId="1" applyNumberFormat="1" applyFont="1" applyFill="1" applyBorder="1"/>
    <xf numFmtId="0" fontId="22" fillId="7" borderId="0" xfId="2" applyFont="1" applyFill="1"/>
    <xf numFmtId="0" fontId="6" fillId="3" borderId="0" xfId="0" applyFont="1" applyFill="1" applyBorder="1" applyAlignment="1">
      <alignment horizontal="center"/>
    </xf>
    <xf numFmtId="0" fontId="7" fillId="2" borderId="1" xfId="2" applyFont="1" applyFill="1" applyBorder="1" applyAlignment="1">
      <alignment horizontal="center" vertical="top"/>
    </xf>
    <xf numFmtId="3" fontId="4" fillId="2" borderId="0" xfId="2" applyNumberFormat="1" applyFont="1" applyFill="1"/>
    <xf numFmtId="0" fontId="7" fillId="2" borderId="1" xfId="2" applyFont="1" applyFill="1" applyBorder="1"/>
    <xf numFmtId="164" fontId="4" fillId="2" borderId="0" xfId="3" quotePrefix="1" applyNumberFormat="1" applyFont="1" applyFill="1" applyBorder="1" applyAlignment="1">
      <alignment horizontal="right"/>
    </xf>
    <xf numFmtId="0" fontId="16" fillId="9" borderId="0" xfId="2" applyFont="1" applyFill="1"/>
    <xf numFmtId="0" fontId="6" fillId="3" borderId="0" xfId="2" applyFont="1" applyFill="1" applyAlignment="1">
      <alignment horizontal="right"/>
    </xf>
    <xf numFmtId="0" fontId="6" fillId="4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3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0" fontId="5" fillId="3" borderId="0" xfId="0" applyFont="1" applyFill="1" applyBorder="1" applyAlignment="1">
      <alignment horizontal="center"/>
    </xf>
  </cellXfs>
  <cellStyles count="5">
    <cellStyle name="Prozent" xfId="1" builtinId="5"/>
    <cellStyle name="Prozent 7" xfId="3" xr:uid="{17E010C9-926B-465F-99DA-DB4257CFDEFC}"/>
    <cellStyle name="Standard" xfId="0" builtinId="0"/>
    <cellStyle name="Standard 2" xfId="4" xr:uid="{132B3206-7AF9-449B-B928-CBA6EC4E2FC5}"/>
    <cellStyle name="Standard 9" xfId="2" xr:uid="{55A8EA68-6DE5-4898-A823-3BE4EBFB380E}"/>
  </cellStyles>
  <dxfs count="0"/>
  <tableStyles count="0" defaultTableStyle="TableStyleMedium2" defaultPivotStyle="PivotStyleLight16"/>
  <colors>
    <mruColors>
      <color rgb="FF96C03A"/>
      <color rgb="FF999999"/>
      <color rgb="FF634A95"/>
      <color rgb="FF7799CB"/>
      <color rgb="FF963D37"/>
      <color rgb="FFF294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0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W24" sqref="W24"/>
    </sheetView>
  </sheetViews>
  <sheetFormatPr baseColWidth="10" defaultColWidth="11.42578125" defaultRowHeight="12.75" outlineLevelCol="1" x14ac:dyDescent="0.2"/>
  <cols>
    <col min="1" max="1" width="51.140625" style="4" customWidth="1"/>
    <col min="2" max="2" width="11.140625" style="4" hidden="1" customWidth="1" outlineLevel="1"/>
    <col min="3" max="11" width="11.42578125" style="4" hidden="1" customWidth="1" outlineLevel="1"/>
    <col min="12" max="12" width="11.7109375" style="4" hidden="1" customWidth="1" outlineLevel="1"/>
    <col min="13" max="13" width="11.42578125" style="4" hidden="1" customWidth="1" outlineLevel="1"/>
    <col min="14" max="17" width="0" style="4" hidden="1" customWidth="1" outlineLevel="1"/>
    <col min="18" max="18" width="11.42578125" style="4" collapsed="1"/>
    <col min="19" max="19" width="12.42578125" style="52" customWidth="1"/>
    <col min="20" max="20" width="12.42578125" style="69" customWidth="1"/>
    <col min="21" max="16384" width="11.42578125" style="4"/>
  </cols>
  <sheetData>
    <row r="1" spans="1:20" ht="15.75" x14ac:dyDescent="0.25">
      <c r="A1" s="3" t="s">
        <v>110</v>
      </c>
    </row>
    <row r="3" spans="1:20" x14ac:dyDescent="0.2">
      <c r="A3" s="5"/>
      <c r="B3" s="8">
        <v>2006</v>
      </c>
      <c r="C3" s="7">
        <v>2007</v>
      </c>
      <c r="D3" s="8">
        <v>2008</v>
      </c>
      <c r="E3" s="7">
        <v>2009</v>
      </c>
      <c r="F3" s="8">
        <v>2010</v>
      </c>
      <c r="G3" s="7">
        <v>2011</v>
      </c>
      <c r="H3" s="8">
        <v>2012</v>
      </c>
      <c r="I3" s="7">
        <v>2013</v>
      </c>
      <c r="J3" s="8">
        <v>2014</v>
      </c>
      <c r="K3" s="7">
        <v>2015</v>
      </c>
      <c r="L3" s="23">
        <v>2016</v>
      </c>
      <c r="M3" s="25">
        <v>2016</v>
      </c>
      <c r="N3" s="23">
        <v>2017</v>
      </c>
      <c r="O3" s="25">
        <v>2018</v>
      </c>
      <c r="P3" s="23">
        <v>2019</v>
      </c>
      <c r="Q3" s="25">
        <v>2020</v>
      </c>
      <c r="R3" s="23">
        <v>2021</v>
      </c>
      <c r="S3" s="53">
        <v>2022</v>
      </c>
      <c r="T3" s="86" t="s">
        <v>171</v>
      </c>
    </row>
    <row r="4" spans="1:20" ht="39.75" customHeight="1" x14ac:dyDescent="0.2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26" t="s">
        <v>112</v>
      </c>
      <c r="M4" s="27" t="s">
        <v>113</v>
      </c>
      <c r="N4" s="26"/>
      <c r="O4" s="26"/>
      <c r="P4" s="26"/>
      <c r="Q4" s="26"/>
      <c r="R4" s="26"/>
      <c r="S4" s="54"/>
      <c r="T4" s="81"/>
    </row>
    <row r="6" spans="1:20" ht="12.75" customHeight="1" x14ac:dyDescent="0.2">
      <c r="A6" s="1" t="s">
        <v>5</v>
      </c>
      <c r="B6" s="1">
        <v>3336.8999999999996</v>
      </c>
      <c r="C6" s="1">
        <v>3781.2999999999997</v>
      </c>
      <c r="D6" s="1">
        <v>4298.1000000000004</v>
      </c>
      <c r="E6" s="1">
        <v>3719.3</v>
      </c>
      <c r="F6" s="1">
        <v>4748.3999999999996</v>
      </c>
      <c r="G6" s="1">
        <v>4909.7</v>
      </c>
      <c r="H6" s="1">
        <v>4634.9000000000005</v>
      </c>
      <c r="I6" s="1">
        <v>4478.8999999999996</v>
      </c>
      <c r="J6" s="1">
        <v>4826.3999999999996</v>
      </c>
      <c r="K6" s="1">
        <v>5296.2</v>
      </c>
      <c r="L6" s="1">
        <v>5404.2</v>
      </c>
      <c r="M6" s="1">
        <v>4634.2</v>
      </c>
      <c r="N6" s="1">
        <v>4924.2</v>
      </c>
      <c r="O6" s="1">
        <v>4978.8</v>
      </c>
      <c r="P6" s="1">
        <v>4927.6000000000004</v>
      </c>
      <c r="Q6" s="1">
        <v>4692.2</v>
      </c>
      <c r="R6" s="38">
        <v>6207.5</v>
      </c>
      <c r="S6" s="55">
        <v>8209.2999999999993</v>
      </c>
      <c r="T6" s="38">
        <v>1744</v>
      </c>
    </row>
    <row r="7" spans="1:20" ht="12.75" customHeight="1" x14ac:dyDescent="0.2">
      <c r="A7" s="1" t="s">
        <v>6</v>
      </c>
      <c r="B7" s="1">
        <v>786.3</v>
      </c>
      <c r="C7" s="1">
        <v>1001.5</v>
      </c>
      <c r="D7" s="1">
        <v>1055.2</v>
      </c>
      <c r="E7" s="1">
        <v>606.69999999999993</v>
      </c>
      <c r="F7" s="1">
        <v>1194.5</v>
      </c>
      <c r="G7" s="1">
        <v>1104.2</v>
      </c>
      <c r="H7" s="1">
        <v>795.4</v>
      </c>
      <c r="I7" s="1">
        <v>678.7</v>
      </c>
      <c r="J7" s="1">
        <v>1042.3000000000004</v>
      </c>
      <c r="K7" s="1">
        <v>1048.7999999999997</v>
      </c>
      <c r="L7" s="1">
        <v>1101.4000000000001</v>
      </c>
      <c r="M7" s="1">
        <v>955.5</v>
      </c>
      <c r="N7" s="1">
        <v>1014.1</v>
      </c>
      <c r="O7" s="1">
        <v>930</v>
      </c>
      <c r="P7" s="1">
        <v>783.4</v>
      </c>
      <c r="Q7" s="1">
        <v>666.3</v>
      </c>
      <c r="R7" s="38">
        <v>1538.5</v>
      </c>
      <c r="S7" s="55">
        <v>2080.9</v>
      </c>
      <c r="T7" s="38">
        <v>281</v>
      </c>
    </row>
    <row r="8" spans="1:20" ht="12.75" customHeight="1" x14ac:dyDescent="0.2">
      <c r="A8" s="9" t="s">
        <v>7</v>
      </c>
      <c r="B8" s="9">
        <v>0.23563786748179449</v>
      </c>
      <c r="C8" s="9">
        <v>0.26485600190410707</v>
      </c>
      <c r="D8" s="9">
        <v>0.24550382727251574</v>
      </c>
      <c r="E8" s="9">
        <v>0.1631220928669373</v>
      </c>
      <c r="F8" s="9">
        <v>0.25155841967820741</v>
      </c>
      <c r="G8" s="9">
        <v>0.2249017251563232</v>
      </c>
      <c r="H8" s="9">
        <v>0.17161103799434721</v>
      </c>
      <c r="I8" s="9">
        <v>0.15153274241443213</v>
      </c>
      <c r="J8" s="9">
        <v>0.21595806398143555</v>
      </c>
      <c r="K8" s="9">
        <v>0.19802877534836294</v>
      </c>
      <c r="L8" s="9">
        <v>0.20380444839199144</v>
      </c>
      <c r="M8" s="9">
        <v>0.20618445470631394</v>
      </c>
      <c r="N8" s="9">
        <v>0.20599999999999999</v>
      </c>
      <c r="O8" s="9">
        <v>0.187</v>
      </c>
      <c r="P8" s="9">
        <v>0.159</v>
      </c>
      <c r="Q8" s="9">
        <v>0.14199999999999999</v>
      </c>
      <c r="R8" s="42">
        <v>0.24784534836890859</v>
      </c>
      <c r="S8" s="56">
        <v>0.254</v>
      </c>
      <c r="T8" s="42">
        <v>0.16112385321100917</v>
      </c>
    </row>
    <row r="9" spans="1:20" ht="12.75" customHeight="1" x14ac:dyDescent="0.2">
      <c r="A9" s="1" t="s">
        <v>8</v>
      </c>
      <c r="B9" s="1">
        <v>456.29999999999995</v>
      </c>
      <c r="C9" s="1">
        <v>649.60000000000014</v>
      </c>
      <c r="D9" s="1">
        <v>647.9</v>
      </c>
      <c r="E9" s="1">
        <v>26.79999999999999</v>
      </c>
      <c r="F9" s="1">
        <v>764.59999999999991</v>
      </c>
      <c r="G9" s="1">
        <v>603.20000000000005</v>
      </c>
      <c r="H9" s="1">
        <v>266.59999999999997</v>
      </c>
      <c r="I9" s="1">
        <v>114.29999999999997</v>
      </c>
      <c r="J9" s="1">
        <v>443.30000000000007</v>
      </c>
      <c r="K9" s="1">
        <v>473.39999999999986</v>
      </c>
      <c r="L9" s="1">
        <v>366.20000000000005</v>
      </c>
      <c r="M9" s="1">
        <v>337.5</v>
      </c>
      <c r="N9" s="1">
        <v>423.7</v>
      </c>
      <c r="O9" s="1">
        <v>389.6</v>
      </c>
      <c r="P9" s="1">
        <v>-536.29999999999995</v>
      </c>
      <c r="Q9" s="1">
        <v>262.8</v>
      </c>
      <c r="R9" s="38">
        <v>1134.3</v>
      </c>
      <c r="S9" s="55">
        <v>1678.8</v>
      </c>
      <c r="T9" s="38">
        <v>178.1</v>
      </c>
    </row>
    <row r="10" spans="1:20" ht="12.75" customHeight="1" x14ac:dyDescent="0.2">
      <c r="A10" s="9" t="s">
        <v>9</v>
      </c>
      <c r="B10" s="9">
        <v>0.13674368425784411</v>
      </c>
      <c r="C10" s="9">
        <v>0.17179276968238441</v>
      </c>
      <c r="D10" s="9">
        <v>0.15074102510411574</v>
      </c>
      <c r="E10" s="9">
        <v>7.2056569784636863E-3</v>
      </c>
      <c r="F10" s="9">
        <v>0.16102266026451015</v>
      </c>
      <c r="G10" s="9">
        <v>0.12285883047844065</v>
      </c>
      <c r="H10" s="9">
        <v>5.7520119096420623E-2</v>
      </c>
      <c r="I10" s="9">
        <v>2.5519658844805639E-2</v>
      </c>
      <c r="J10" s="9">
        <v>9.1848997182164785E-2</v>
      </c>
      <c r="K10" s="9">
        <v>8.9384841962161524E-2</v>
      </c>
      <c r="L10" s="9">
        <v>6.7762110950742027E-2</v>
      </c>
      <c r="M10" s="9">
        <v>7.2828104095636795E-2</v>
      </c>
      <c r="N10" s="9">
        <v>8.5999999999999993E-2</v>
      </c>
      <c r="O10" s="9">
        <v>7.8E-2</v>
      </c>
      <c r="P10" s="9">
        <v>-0.109</v>
      </c>
      <c r="Q10" s="9">
        <v>5.6000000000000001E-2</v>
      </c>
      <c r="R10" s="42">
        <v>0.18273056786145792</v>
      </c>
      <c r="S10" s="56">
        <v>0.20499999999999999</v>
      </c>
      <c r="T10" s="42">
        <v>0.10212155963302752</v>
      </c>
    </row>
    <row r="11" spans="1:20" ht="12.75" customHeight="1" x14ac:dyDescent="0.2">
      <c r="A11" s="1" t="s">
        <v>10</v>
      </c>
      <c r="B11" s="1">
        <v>-40.700000000000003</v>
      </c>
      <c r="C11" s="1">
        <v>-17.500000000000028</v>
      </c>
      <c r="D11" s="1">
        <v>-6.0999999999997829</v>
      </c>
      <c r="E11" s="1">
        <v>-23.500000000000128</v>
      </c>
      <c r="F11" s="1">
        <v>-32.300000000000011</v>
      </c>
      <c r="G11" s="1">
        <v>-35.800000000000153</v>
      </c>
      <c r="H11" s="1">
        <v>-62.699999999999818</v>
      </c>
      <c r="I11" s="1">
        <v>-83.300000000000182</v>
      </c>
      <c r="J11" s="1">
        <v>-78.099999999999838</v>
      </c>
      <c r="K11" s="1">
        <v>-66.700000000000017</v>
      </c>
      <c r="L11" s="1">
        <v>-101.4</v>
      </c>
      <c r="M11" s="1">
        <v>-91.1</v>
      </c>
      <c r="N11" s="1">
        <f>-88.7-7.6</f>
        <v>-96.3</v>
      </c>
      <c r="O11" s="1">
        <v>-65.2</v>
      </c>
      <c r="P11" s="1">
        <v>-54.9</v>
      </c>
      <c r="Q11" s="1">
        <v>-44.9</v>
      </c>
      <c r="R11" s="38">
        <v>-40.700000000000003</v>
      </c>
      <c r="S11" s="55">
        <v>-62.6</v>
      </c>
      <c r="T11" s="38">
        <v>-6.0000000000000009</v>
      </c>
    </row>
    <row r="12" spans="1:20" ht="12.75" customHeight="1" x14ac:dyDescent="0.2">
      <c r="A12" s="1" t="s">
        <v>114</v>
      </c>
      <c r="B12" s="1">
        <v>415.59999999999991</v>
      </c>
      <c r="C12" s="1">
        <v>632.09999999999991</v>
      </c>
      <c r="D12" s="1">
        <v>641.80000000000018</v>
      </c>
      <c r="E12" s="1">
        <v>3.299999999999855</v>
      </c>
      <c r="F12" s="1">
        <v>732.3</v>
      </c>
      <c r="G12" s="1">
        <v>567.39999999999986</v>
      </c>
      <c r="H12" s="1">
        <v>203.90000000000015</v>
      </c>
      <c r="I12" s="1">
        <v>30.999999999999776</v>
      </c>
      <c r="J12" s="1">
        <v>365.20000000000027</v>
      </c>
      <c r="K12" s="1">
        <v>406.69999999999987</v>
      </c>
      <c r="L12" s="1">
        <v>264.8</v>
      </c>
      <c r="M12" s="1">
        <v>246.4</v>
      </c>
      <c r="N12" s="1">
        <f>335-7.6</f>
        <v>327.39999999999998</v>
      </c>
      <c r="O12" s="1">
        <v>324.39999999999998</v>
      </c>
      <c r="P12" s="1">
        <v>-591.20000000000005</v>
      </c>
      <c r="Q12" s="1">
        <v>217.9</v>
      </c>
      <c r="R12" s="38">
        <v>1093.5999999999999</v>
      </c>
      <c r="S12" s="55">
        <v>1616.2</v>
      </c>
      <c r="T12" s="38">
        <v>172.1</v>
      </c>
    </row>
    <row r="13" spans="1:20" ht="12.75" customHeight="1" x14ac:dyDescent="0.2">
      <c r="A13" s="1" t="s">
        <v>130</v>
      </c>
      <c r="B13" s="1">
        <v>311.29999999999995</v>
      </c>
      <c r="C13" s="1">
        <v>422.00000000000006</v>
      </c>
      <c r="D13" s="1">
        <v>438.30000000000018</v>
      </c>
      <c r="E13" s="1">
        <v>-74.500000000000142</v>
      </c>
      <c r="F13" s="1">
        <v>496.99999999999989</v>
      </c>
      <c r="G13" s="1">
        <v>356.09999999999991</v>
      </c>
      <c r="H13" s="1">
        <v>114.70000000000014</v>
      </c>
      <c r="I13" s="1">
        <v>6.2999999999997804</v>
      </c>
      <c r="J13" s="1">
        <v>195.40000000000023</v>
      </c>
      <c r="K13" s="1">
        <v>241.7999999999999</v>
      </c>
      <c r="L13" s="1">
        <v>189.3</v>
      </c>
      <c r="M13" s="1">
        <v>178.1</v>
      </c>
      <c r="N13" s="1">
        <v>250.09999999999991</v>
      </c>
      <c r="O13" s="1">
        <v>260.10000000000002</v>
      </c>
      <c r="P13" s="1">
        <v>-629.6</v>
      </c>
      <c r="Q13" s="1">
        <v>202.3</v>
      </c>
      <c r="R13" s="38">
        <v>827.8</v>
      </c>
      <c r="S13" s="55">
        <v>1281.5999999999999</v>
      </c>
      <c r="T13" s="38">
        <v>147.19999999999999</v>
      </c>
    </row>
    <row r="14" spans="1:20" ht="12.75" customHeight="1" x14ac:dyDescent="0.2">
      <c r="A14" s="1" t="s">
        <v>131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>
        <v>11.2</v>
      </c>
      <c r="N14" s="1">
        <v>634.70000000000005</v>
      </c>
      <c r="O14" s="1">
        <v>0</v>
      </c>
      <c r="P14" s="1">
        <v>0</v>
      </c>
      <c r="Q14" s="1">
        <v>0</v>
      </c>
      <c r="R14" s="38">
        <v>0</v>
      </c>
      <c r="S14" s="55">
        <v>0</v>
      </c>
      <c r="T14" s="38">
        <v>0</v>
      </c>
    </row>
    <row r="15" spans="1:20" ht="12.75" customHeight="1" x14ac:dyDescent="0.2">
      <c r="A15" s="1" t="s">
        <v>11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>
        <f>M13+M14</f>
        <v>189.29999999999998</v>
      </c>
      <c r="N15" s="1">
        <v>884.8</v>
      </c>
      <c r="O15" s="1">
        <v>260.10000000000002</v>
      </c>
      <c r="P15" s="1">
        <v>-629.6</v>
      </c>
      <c r="Q15" s="1">
        <v>202.3</v>
      </c>
      <c r="R15" s="38">
        <v>827.8</v>
      </c>
      <c r="S15" s="55">
        <v>1281.5999999999999</v>
      </c>
      <c r="T15" s="38">
        <v>147.19999999999999</v>
      </c>
    </row>
    <row r="16" spans="1:20" s="17" customFormat="1" ht="12.75" customHeight="1" x14ac:dyDescent="0.2">
      <c r="A16" s="17" t="s">
        <v>129</v>
      </c>
      <c r="B16" s="17">
        <v>6.5</v>
      </c>
      <c r="C16" s="17">
        <v>8.5</v>
      </c>
      <c r="D16" s="17">
        <v>8.8000000000000007</v>
      </c>
      <c r="E16" s="17">
        <v>-1.4</v>
      </c>
      <c r="F16" s="17">
        <v>9.9</v>
      </c>
      <c r="G16" s="17">
        <v>7.1</v>
      </c>
      <c r="H16" s="17">
        <v>2.4</v>
      </c>
      <c r="I16" s="17">
        <v>0.05</v>
      </c>
      <c r="J16" s="17">
        <v>4.0999999999999996</v>
      </c>
      <c r="K16" s="17">
        <v>4.97</v>
      </c>
      <c r="L16" s="17">
        <v>3.61</v>
      </c>
      <c r="M16" s="17">
        <v>3.44</v>
      </c>
      <c r="N16" s="17">
        <v>4.8499999999999996</v>
      </c>
      <c r="O16" s="17">
        <v>4.95</v>
      </c>
      <c r="P16" s="17">
        <v>-12.94</v>
      </c>
      <c r="Q16" s="17">
        <v>3.81</v>
      </c>
      <c r="R16" s="43">
        <v>16.24260791747523</v>
      </c>
      <c r="S16" s="57">
        <v>25.182181812816353</v>
      </c>
      <c r="T16" s="43">
        <v>2.9047073026294163</v>
      </c>
    </row>
    <row r="17" spans="1:20" s="17" customFormat="1" ht="12.75" customHeight="1" x14ac:dyDescent="0.2">
      <c r="A17" s="17" t="s">
        <v>128</v>
      </c>
      <c r="M17" s="17">
        <v>3.61</v>
      </c>
      <c r="N17" s="17">
        <v>17.45</v>
      </c>
      <c r="O17" s="17">
        <v>4.95</v>
      </c>
      <c r="P17" s="17">
        <v>-12.94</v>
      </c>
      <c r="Q17" s="17">
        <v>3.81</v>
      </c>
      <c r="R17" s="43">
        <v>16.24260791747523</v>
      </c>
      <c r="S17" s="57">
        <v>25.182181812816353</v>
      </c>
      <c r="T17" s="43">
        <v>2.9047073026294163</v>
      </c>
    </row>
    <row r="18" spans="1:20" ht="12.75" customHeight="1" x14ac:dyDescent="0.2">
      <c r="A18" s="1" t="s">
        <v>149</v>
      </c>
      <c r="B18" s="1">
        <v>428.5</v>
      </c>
      <c r="C18" s="1">
        <v>699.3</v>
      </c>
      <c r="D18" s="1">
        <v>916.30000000000007</v>
      </c>
      <c r="E18" s="1">
        <v>740.10000000000014</v>
      </c>
      <c r="F18" s="1">
        <v>695.1</v>
      </c>
      <c r="G18" s="1">
        <v>981.2</v>
      </c>
      <c r="H18" s="1">
        <v>1095.4000000000001</v>
      </c>
      <c r="I18" s="1">
        <v>503.7</v>
      </c>
      <c r="J18" s="1">
        <v>572.20000000000005</v>
      </c>
      <c r="K18" s="1">
        <v>834</v>
      </c>
      <c r="L18" s="1">
        <v>427.60000000000008</v>
      </c>
      <c r="M18" s="1">
        <v>338.1</v>
      </c>
      <c r="N18" s="1">
        <v>326.8</v>
      </c>
      <c r="O18" s="1">
        <v>460.9</v>
      </c>
      <c r="P18" s="1">
        <v>379.5</v>
      </c>
      <c r="Q18" s="1">
        <v>224.4</v>
      </c>
      <c r="R18" s="38">
        <v>343.8</v>
      </c>
      <c r="S18" s="55">
        <v>546.79999999999995</v>
      </c>
      <c r="T18" s="38">
        <v>104.1</v>
      </c>
    </row>
    <row r="19" spans="1:20" ht="12.75" customHeight="1" x14ac:dyDescent="0.2">
      <c r="A19" s="1" t="s">
        <v>161</v>
      </c>
      <c r="B19" s="1">
        <v>329.99999999999994</v>
      </c>
      <c r="C19" s="1">
        <v>351.9</v>
      </c>
      <c r="D19" s="1">
        <v>407.29999999999984</v>
      </c>
      <c r="E19" s="1">
        <v>579.90000000000009</v>
      </c>
      <c r="F19" s="1">
        <v>429.90000000000009</v>
      </c>
      <c r="G19" s="1">
        <v>500.99999999999994</v>
      </c>
      <c r="H19" s="1">
        <v>528.79999999999905</v>
      </c>
      <c r="I19" s="1">
        <v>564.40000000000055</v>
      </c>
      <c r="J19" s="1">
        <v>599.00000000000011</v>
      </c>
      <c r="K19" s="1">
        <v>575.4</v>
      </c>
      <c r="L19" s="1">
        <v>735.2</v>
      </c>
      <c r="M19" s="1">
        <v>618.00000000000023</v>
      </c>
      <c r="N19" s="1">
        <v>590.4</v>
      </c>
      <c r="O19" s="1">
        <v>540.4</v>
      </c>
      <c r="P19" s="1">
        <v>1319.7</v>
      </c>
      <c r="Q19" s="1">
        <v>403.5</v>
      </c>
      <c r="R19" s="38">
        <v>404.2</v>
      </c>
      <c r="S19" s="55">
        <v>402.1</v>
      </c>
      <c r="T19" s="38">
        <v>102.9</v>
      </c>
    </row>
    <row r="20" spans="1:20" ht="12.75" customHeight="1" x14ac:dyDescent="0.2">
      <c r="A20" s="1" t="s">
        <v>151</v>
      </c>
      <c r="B20" s="1">
        <v>184.7</v>
      </c>
      <c r="C20" s="1">
        <v>643.6</v>
      </c>
      <c r="D20" s="1">
        <v>21.7</v>
      </c>
      <c r="E20" s="1">
        <v>-32.9</v>
      </c>
      <c r="F20" s="1">
        <v>421.6</v>
      </c>
      <c r="G20" s="1">
        <v>6.2</v>
      </c>
      <c r="H20" s="1">
        <v>-536.20000000000005</v>
      </c>
      <c r="I20" s="1">
        <v>109.7</v>
      </c>
      <c r="J20" s="1">
        <v>215.7</v>
      </c>
      <c r="K20" s="1">
        <v>22.5</v>
      </c>
      <c r="L20" s="1">
        <v>400.6</v>
      </c>
      <c r="M20" s="1">
        <v>361.1</v>
      </c>
      <c r="N20" s="1">
        <v>358.1</v>
      </c>
      <c r="O20" s="1">
        <v>86.2</v>
      </c>
      <c r="P20" s="1">
        <v>184.4</v>
      </c>
      <c r="Q20" s="1">
        <v>697.7</v>
      </c>
      <c r="R20" s="38">
        <v>760.80000000000041</v>
      </c>
      <c r="S20" s="55">
        <v>438.79999999999995</v>
      </c>
      <c r="T20" s="38">
        <v>49.400000000000006</v>
      </c>
    </row>
    <row r="21" spans="1:20" ht="12.75" customHeight="1" x14ac:dyDescent="0.2">
      <c r="A21" s="1" t="s">
        <v>111</v>
      </c>
      <c r="B21" s="9">
        <v>0.17300000000000001</v>
      </c>
      <c r="C21" s="9">
        <v>0.21899999999999997</v>
      </c>
      <c r="D21" s="9">
        <v>0.192</v>
      </c>
      <c r="E21" s="9">
        <v>6.9999999999999993E-3</v>
      </c>
      <c r="F21" s="9">
        <v>0.191</v>
      </c>
      <c r="G21" s="9">
        <v>0.13900000000000001</v>
      </c>
      <c r="H21" s="9">
        <v>5.2000000000000005E-2</v>
      </c>
      <c r="I21" s="9">
        <v>2.2000000000000002E-2</v>
      </c>
      <c r="J21" s="9">
        <v>8.4000000000000005E-2</v>
      </c>
      <c r="K21" s="9">
        <v>8.1000000000000003E-2</v>
      </c>
      <c r="L21" s="9">
        <v>6.0999999999999999E-2</v>
      </c>
      <c r="M21" s="9">
        <v>6.4000000000000001E-2</v>
      </c>
      <c r="N21" s="9">
        <v>7.4999999999999997E-2</v>
      </c>
      <c r="O21" s="36">
        <v>5.8900000000000001E-2</v>
      </c>
      <c r="P21" s="36">
        <v>-0.113</v>
      </c>
      <c r="Q21" s="36">
        <v>5.6000000000000001E-2</v>
      </c>
      <c r="R21" s="36">
        <v>0.28299999999999997</v>
      </c>
      <c r="S21" s="36">
        <v>0.34699999999999998</v>
      </c>
      <c r="T21" s="84" t="s">
        <v>167</v>
      </c>
    </row>
    <row r="22" spans="1:20" ht="12.7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22"/>
      <c r="N22" s="1"/>
      <c r="O22" s="1"/>
      <c r="P22" s="1"/>
      <c r="Q22" s="1"/>
      <c r="R22" s="38"/>
      <c r="S22" s="55"/>
      <c r="T22" s="38"/>
    </row>
    <row r="23" spans="1:20" ht="12.75" customHeight="1" x14ac:dyDescent="0.2">
      <c r="A23" s="1"/>
      <c r="B23" s="18" t="s">
        <v>108</v>
      </c>
      <c r="C23" s="18" t="s">
        <v>108</v>
      </c>
      <c r="D23" s="18" t="s">
        <v>108</v>
      </c>
      <c r="E23" s="18" t="s">
        <v>108</v>
      </c>
      <c r="F23" s="18" t="s">
        <v>108</v>
      </c>
      <c r="G23" s="18" t="s">
        <v>108</v>
      </c>
      <c r="H23" s="18" t="s">
        <v>108</v>
      </c>
      <c r="I23" s="18" t="s">
        <v>108</v>
      </c>
      <c r="J23" s="18" t="s">
        <v>108</v>
      </c>
      <c r="K23" s="18" t="s">
        <v>108</v>
      </c>
      <c r="L23" s="18" t="s">
        <v>108</v>
      </c>
      <c r="M23" s="18" t="s">
        <v>108</v>
      </c>
      <c r="N23" s="18" t="s">
        <v>108</v>
      </c>
      <c r="O23" s="18" t="s">
        <v>108</v>
      </c>
      <c r="P23" s="18" t="s">
        <v>108</v>
      </c>
      <c r="Q23" s="18" t="s">
        <v>108</v>
      </c>
      <c r="R23" s="44" t="s">
        <v>108</v>
      </c>
      <c r="S23" s="44" t="s">
        <v>108</v>
      </c>
      <c r="T23" s="44" t="s">
        <v>107</v>
      </c>
    </row>
    <row r="24" spans="1:20" ht="12.75" customHeight="1" x14ac:dyDescent="0.2">
      <c r="A24" s="1" t="s">
        <v>15</v>
      </c>
      <c r="B24" s="1">
        <v>3258.2000000000003</v>
      </c>
      <c r="C24" s="1">
        <v>3918.1</v>
      </c>
      <c r="D24" s="1">
        <v>4625.0999999999995</v>
      </c>
      <c r="E24" s="1">
        <v>4541.8999999999996</v>
      </c>
      <c r="F24" s="1">
        <v>5501.2</v>
      </c>
      <c r="G24" s="1">
        <v>6237</v>
      </c>
      <c r="H24" s="1">
        <v>6492.8</v>
      </c>
      <c r="I24" s="1">
        <v>6332.4</v>
      </c>
      <c r="J24" s="1">
        <v>6947.2000000000007</v>
      </c>
      <c r="K24" s="1">
        <v>7264.4</v>
      </c>
      <c r="L24" s="1">
        <v>7461.6</v>
      </c>
      <c r="M24" s="1">
        <v>7461.6</v>
      </c>
      <c r="N24" s="1">
        <v>6835.7</v>
      </c>
      <c r="O24" s="1">
        <v>7118.7</v>
      </c>
      <c r="P24" s="1">
        <v>6491</v>
      </c>
      <c r="Q24" s="1">
        <v>6950.5</v>
      </c>
      <c r="R24" s="38">
        <v>8134.3</v>
      </c>
      <c r="S24" s="55">
        <v>9401.4</v>
      </c>
      <c r="T24" s="38">
        <v>9593.9</v>
      </c>
    </row>
    <row r="25" spans="1:20" ht="12.75" customHeight="1" x14ac:dyDescent="0.2">
      <c r="A25" s="1" t="s">
        <v>12</v>
      </c>
      <c r="B25" s="1">
        <v>1585.8000000000002</v>
      </c>
      <c r="C25" s="1">
        <v>1865.5999999999997</v>
      </c>
      <c r="D25" s="1">
        <v>2082.8000000000002</v>
      </c>
      <c r="E25" s="1">
        <v>1942.4</v>
      </c>
      <c r="F25" s="1">
        <v>2446.7999999999997</v>
      </c>
      <c r="G25" s="1">
        <v>2629.7000000000003</v>
      </c>
      <c r="H25" s="1">
        <v>2121.2999999999997</v>
      </c>
      <c r="I25" s="1">
        <v>2197.1000000000004</v>
      </c>
      <c r="J25" s="1">
        <v>1946.5</v>
      </c>
      <c r="K25" s="1">
        <v>2795.1</v>
      </c>
      <c r="L25" s="1">
        <v>2593.1999999999998</v>
      </c>
      <c r="M25" s="1">
        <v>2593.1999999999998</v>
      </c>
      <c r="N25" s="1">
        <v>3169.3</v>
      </c>
      <c r="O25" s="1">
        <v>3145.5</v>
      </c>
      <c r="P25" s="1">
        <v>2029</v>
      </c>
      <c r="Q25" s="1">
        <v>1691.8</v>
      </c>
      <c r="R25" s="38">
        <v>3100.4</v>
      </c>
      <c r="S25" s="55">
        <v>5030.7</v>
      </c>
      <c r="T25" s="38">
        <v>5118.3</v>
      </c>
    </row>
    <row r="26" spans="1:20" ht="12.75" customHeight="1" x14ac:dyDescent="0.2">
      <c r="A26" s="1" t="s">
        <v>137</v>
      </c>
      <c r="B26" s="9">
        <v>0.48671045362470078</v>
      </c>
      <c r="C26" s="9">
        <v>0.47614915392664803</v>
      </c>
      <c r="D26" s="9">
        <v>0.4503253983697651</v>
      </c>
      <c r="E26" s="9">
        <v>0.42766243202184112</v>
      </c>
      <c r="F26" s="9">
        <v>0.44477568530502432</v>
      </c>
      <c r="G26" s="9">
        <v>0.42162898829565498</v>
      </c>
      <c r="H26" s="9">
        <v>0.32671574667323799</v>
      </c>
      <c r="I26" s="9">
        <v>0.34696165750742225</v>
      </c>
      <c r="J26" s="9">
        <v>0.28018482266236755</v>
      </c>
      <c r="K26" s="9">
        <v>0.38476680799515445</v>
      </c>
      <c r="L26" s="9">
        <v>0.34753940173689285</v>
      </c>
      <c r="M26" s="9">
        <v>0.34753940173689285</v>
      </c>
      <c r="N26" s="9">
        <v>0.46400000000000002</v>
      </c>
      <c r="O26" s="9">
        <v>0.442</v>
      </c>
      <c r="P26" s="9">
        <v>0.313</v>
      </c>
      <c r="Q26" s="9">
        <v>0.24299999999999999</v>
      </c>
      <c r="R26" s="42">
        <v>0.38115142052788809</v>
      </c>
      <c r="S26" s="56">
        <v>0.53510115514710577</v>
      </c>
      <c r="T26" s="42">
        <v>0.53349524176820695</v>
      </c>
    </row>
    <row r="27" spans="1:20" ht="12.75" customHeight="1" x14ac:dyDescent="0.2">
      <c r="A27" s="1" t="s">
        <v>13</v>
      </c>
      <c r="B27" s="1">
        <v>409.9</v>
      </c>
      <c r="C27" s="1">
        <v>217.79999999999998</v>
      </c>
      <c r="D27" s="1">
        <v>272.39999999999998</v>
      </c>
      <c r="E27" s="1">
        <v>439.70000000000005</v>
      </c>
      <c r="F27" s="1">
        <v>533.4</v>
      </c>
      <c r="G27" s="1">
        <v>777.9</v>
      </c>
      <c r="H27" s="1">
        <v>1197.2</v>
      </c>
      <c r="I27" s="1">
        <v>1416.7</v>
      </c>
      <c r="J27" s="1">
        <v>1601.5</v>
      </c>
      <c r="K27" s="1">
        <v>1455.4</v>
      </c>
      <c r="L27" s="1">
        <v>1458.2</v>
      </c>
      <c r="M27" s="1">
        <v>1458.2</v>
      </c>
      <c r="N27" s="1">
        <v>1001.6</v>
      </c>
      <c r="O27" s="1">
        <v>997.2</v>
      </c>
      <c r="P27" s="1">
        <v>1258.9000000000001</v>
      </c>
      <c r="Q27" s="1">
        <v>1405.5</v>
      </c>
      <c r="R27" s="38">
        <v>1436.8</v>
      </c>
      <c r="S27" s="55">
        <v>1547</v>
      </c>
      <c r="T27" s="38">
        <v>1632</v>
      </c>
    </row>
    <row r="28" spans="1:20" ht="12.75" customHeight="1" x14ac:dyDescent="0.2">
      <c r="A28" s="1" t="s">
        <v>153</v>
      </c>
      <c r="B28" s="1">
        <v>367</v>
      </c>
      <c r="C28" s="1">
        <v>-148.70000000000002</v>
      </c>
      <c r="D28" s="1">
        <v>-32.900000000000006</v>
      </c>
      <c r="E28" s="1">
        <v>76.100000000000023</v>
      </c>
      <c r="F28" s="1">
        <v>-264.00000000000006</v>
      </c>
      <c r="G28" s="1">
        <v>-95.699999999999932</v>
      </c>
      <c r="H28" s="1">
        <v>700.5</v>
      </c>
      <c r="I28" s="1">
        <v>792.2</v>
      </c>
      <c r="J28" s="1">
        <v>1080.5999999999999</v>
      </c>
      <c r="K28" s="1">
        <v>1074</v>
      </c>
      <c r="L28" s="1">
        <v>992.5</v>
      </c>
      <c r="M28" s="1">
        <v>992.5</v>
      </c>
      <c r="N28" s="1">
        <v>454.4</v>
      </c>
      <c r="O28" s="1">
        <v>609.70000000000005</v>
      </c>
      <c r="P28" s="1">
        <v>713.7</v>
      </c>
      <c r="Q28" s="1">
        <v>67.5</v>
      </c>
      <c r="R28" s="38">
        <v>-546.50000000000011</v>
      </c>
      <c r="S28" s="55">
        <v>-409.20000000000016</v>
      </c>
      <c r="T28" s="38">
        <v>-445.6</v>
      </c>
    </row>
    <row r="29" spans="1:20" s="10" customFormat="1" ht="12.75" customHeight="1" x14ac:dyDescent="0.2">
      <c r="A29" s="10" t="s">
        <v>16</v>
      </c>
      <c r="B29" s="10">
        <v>14668</v>
      </c>
      <c r="C29" s="10">
        <v>15044</v>
      </c>
      <c r="D29" s="10">
        <v>15922</v>
      </c>
      <c r="E29" s="10">
        <v>15618</v>
      </c>
      <c r="F29" s="10">
        <v>16314</v>
      </c>
      <c r="G29" s="10">
        <v>17168</v>
      </c>
      <c r="H29" s="10">
        <v>16292</v>
      </c>
      <c r="I29" s="10">
        <v>16009</v>
      </c>
      <c r="J29" s="10">
        <v>16703</v>
      </c>
      <c r="K29" s="10">
        <v>16972</v>
      </c>
      <c r="L29" s="10">
        <v>17205</v>
      </c>
      <c r="M29" s="10">
        <v>17205</v>
      </c>
      <c r="N29" s="10">
        <v>13811</v>
      </c>
      <c r="O29" s="10">
        <v>14542</v>
      </c>
      <c r="P29" s="10">
        <v>14658</v>
      </c>
      <c r="Q29" s="10">
        <v>14283</v>
      </c>
      <c r="R29" s="45">
        <v>14406</v>
      </c>
      <c r="S29" s="59">
        <v>15725</v>
      </c>
      <c r="T29" s="82">
        <v>15877</v>
      </c>
    </row>
    <row r="30" spans="1:20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60"/>
      <c r="T30" s="83"/>
    </row>
  </sheetData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&amp;C&amp;G</oddHeader>
    <oddFooter>&amp;A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W37"/>
  <sheetViews>
    <sheetView zoomScaleNormal="100" zoomScaleSheetLayoutView="100" workbookViewId="0">
      <pane xSplit="1" ySplit="4" topLeftCell="BH5" activePane="bottomRight" state="frozen"/>
      <selection pane="topRight" activeCell="B1" sqref="B1"/>
      <selection pane="bottomLeft" activeCell="A5" sqref="A5"/>
      <selection pane="bottomRight"/>
    </sheetView>
  </sheetViews>
  <sheetFormatPr baseColWidth="10" defaultColWidth="11.42578125" defaultRowHeight="12.75" outlineLevelCol="1" x14ac:dyDescent="0.2"/>
  <cols>
    <col min="1" max="1" width="49.85546875" style="4" customWidth="1"/>
    <col min="2" max="44" width="11.42578125" style="4" hidden="1" customWidth="1" outlineLevel="1"/>
    <col min="45" max="45" width="11.7109375" style="4" hidden="1" customWidth="1" outlineLevel="1"/>
    <col min="46" max="52" width="11.42578125" style="4" hidden="1" customWidth="1" outlineLevel="1"/>
    <col min="53" max="53" width="11.7109375" style="4" hidden="1" customWidth="1" outlineLevel="1"/>
    <col min="54" max="63" width="11.42578125" style="4" hidden="1" customWidth="1" outlineLevel="1"/>
    <col min="64" max="65" width="0" style="4" hidden="1" customWidth="1" outlineLevel="1"/>
    <col min="66" max="66" width="11.42578125" style="52" collapsed="1"/>
    <col min="67" max="67" width="11.42578125" style="52"/>
    <col min="68" max="68" width="11.42578125" style="52" customWidth="1"/>
    <col min="69" max="73" width="11.42578125" style="52"/>
    <col min="74" max="74" width="11.42578125" style="52" collapsed="1"/>
    <col min="75" max="16384" width="11.42578125" style="4"/>
  </cols>
  <sheetData>
    <row r="1" spans="1:75" ht="15.75" x14ac:dyDescent="0.25">
      <c r="A1" s="3" t="s">
        <v>0</v>
      </c>
    </row>
    <row r="2" spans="1:75" x14ac:dyDescent="0.2">
      <c r="BV2" s="85"/>
    </row>
    <row r="3" spans="1:75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112</v>
      </c>
      <c r="AS3" s="5"/>
      <c r="AT3" s="6"/>
      <c r="AU3" s="7">
        <v>2016</v>
      </c>
      <c r="AV3" s="7" t="s">
        <v>117</v>
      </c>
      <c r="AW3" s="6"/>
      <c r="AX3" s="5"/>
      <c r="AY3" s="8">
        <v>2017</v>
      </c>
      <c r="AZ3" s="8"/>
      <c r="BA3" s="5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62"/>
      <c r="BO3" s="63">
        <v>2021</v>
      </c>
      <c r="BP3" s="63"/>
      <c r="BQ3" s="63"/>
      <c r="BR3" s="64"/>
      <c r="BS3" s="64">
        <v>2022</v>
      </c>
      <c r="BT3" s="64"/>
      <c r="BU3" s="64"/>
      <c r="BV3" s="79">
        <v>2023</v>
      </c>
    </row>
    <row r="4" spans="1:75" ht="15" x14ac:dyDescent="0.2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</v>
      </c>
      <c r="S4" s="15" t="s">
        <v>2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  <c r="AI4" s="15" t="s">
        <v>2</v>
      </c>
      <c r="AJ4" s="15" t="s">
        <v>3</v>
      </c>
      <c r="AK4" s="15" t="s">
        <v>4</v>
      </c>
      <c r="AL4" s="15" t="s">
        <v>1</v>
      </c>
      <c r="AM4" s="15" t="s">
        <v>2</v>
      </c>
      <c r="AN4" s="15" t="s">
        <v>3</v>
      </c>
      <c r="AO4" s="15" t="s">
        <v>4</v>
      </c>
      <c r="AP4" s="15" t="s">
        <v>1</v>
      </c>
      <c r="AQ4" s="15" t="s">
        <v>2</v>
      </c>
      <c r="AR4" s="15" t="s">
        <v>3</v>
      </c>
      <c r="AS4" s="15" t="s">
        <v>4</v>
      </c>
      <c r="AT4" s="15" t="s">
        <v>1</v>
      </c>
      <c r="AU4" s="15" t="s">
        <v>2</v>
      </c>
      <c r="AV4" s="15" t="s">
        <v>3</v>
      </c>
      <c r="AW4" s="15" t="s">
        <v>4</v>
      </c>
      <c r="AX4" s="15" t="s">
        <v>1</v>
      </c>
      <c r="AY4" s="15" t="s">
        <v>2</v>
      </c>
      <c r="AZ4" s="15" t="s">
        <v>3</v>
      </c>
      <c r="BA4" s="15" t="s">
        <v>4</v>
      </c>
      <c r="BB4" s="15" t="s">
        <v>142</v>
      </c>
      <c r="BC4" s="15" t="s">
        <v>143</v>
      </c>
      <c r="BD4" s="15" t="s">
        <v>3</v>
      </c>
      <c r="BE4" s="15" t="s">
        <v>4</v>
      </c>
      <c r="BF4" s="15" t="s">
        <v>1</v>
      </c>
      <c r="BG4" s="15" t="s">
        <v>2</v>
      </c>
      <c r="BH4" s="15" t="s">
        <v>3</v>
      </c>
      <c r="BI4" s="15" t="s">
        <v>4</v>
      </c>
      <c r="BJ4" s="15" t="s">
        <v>1</v>
      </c>
      <c r="BK4" s="15" t="s">
        <v>2</v>
      </c>
      <c r="BL4" s="15" t="s">
        <v>3</v>
      </c>
      <c r="BM4" s="15" t="s">
        <v>4</v>
      </c>
      <c r="BN4" s="60" t="s">
        <v>1</v>
      </c>
      <c r="BO4" s="60" t="s">
        <v>2</v>
      </c>
      <c r="BP4" s="60" t="s">
        <v>3</v>
      </c>
      <c r="BQ4" s="65" t="s">
        <v>4</v>
      </c>
      <c r="BR4" s="60" t="s">
        <v>1</v>
      </c>
      <c r="BS4" s="60" t="s">
        <v>2</v>
      </c>
      <c r="BT4" s="60" t="s">
        <v>3</v>
      </c>
      <c r="BU4" s="60" t="s">
        <v>4</v>
      </c>
      <c r="BV4" s="60" t="s">
        <v>1</v>
      </c>
    </row>
    <row r="6" spans="1:75" ht="12.75" customHeight="1" x14ac:dyDescent="0.2">
      <c r="A6" s="1" t="s">
        <v>5</v>
      </c>
      <c r="B6" s="1">
        <v>798.5</v>
      </c>
      <c r="C6" s="1">
        <v>830.4</v>
      </c>
      <c r="D6" s="1">
        <v>857.3</v>
      </c>
      <c r="E6" s="1">
        <v>850.7</v>
      </c>
      <c r="F6" s="1">
        <v>943.7</v>
      </c>
      <c r="G6" s="1">
        <v>959</v>
      </c>
      <c r="H6" s="1">
        <v>958.5</v>
      </c>
      <c r="I6" s="1">
        <v>920.1</v>
      </c>
      <c r="J6" s="1">
        <v>1019.5</v>
      </c>
      <c r="K6" s="1">
        <v>1123</v>
      </c>
      <c r="L6" s="1">
        <v>1156.9000000000001</v>
      </c>
      <c r="M6" s="1">
        <v>998.7</v>
      </c>
      <c r="N6" s="1">
        <v>872.5</v>
      </c>
      <c r="O6" s="1">
        <v>925.5</v>
      </c>
      <c r="P6" s="1">
        <v>986.5</v>
      </c>
      <c r="Q6" s="1">
        <v>934.8</v>
      </c>
      <c r="R6" s="1">
        <v>1067</v>
      </c>
      <c r="S6" s="1">
        <v>1202</v>
      </c>
      <c r="T6" s="1">
        <v>1269.5</v>
      </c>
      <c r="U6" s="1">
        <v>1209.8999999999996</v>
      </c>
      <c r="V6" s="1">
        <v>1291.7</v>
      </c>
      <c r="W6" s="1">
        <v>1325.8</v>
      </c>
      <c r="X6" s="1">
        <v>1280.5999999999999</v>
      </c>
      <c r="Y6" s="1">
        <v>1011.6</v>
      </c>
      <c r="Z6" s="1">
        <v>1194.3</v>
      </c>
      <c r="AA6" s="1">
        <v>1222.5</v>
      </c>
      <c r="AB6" s="1">
        <v>1200.9000000000001</v>
      </c>
      <c r="AC6" s="1">
        <v>1017.2</v>
      </c>
      <c r="AD6" s="1">
        <v>1076.3</v>
      </c>
      <c r="AE6" s="1">
        <v>1150.3</v>
      </c>
      <c r="AF6" s="1">
        <v>1165.4000000000001</v>
      </c>
      <c r="AG6" s="1">
        <v>1086.8999999999996</v>
      </c>
      <c r="AH6" s="1">
        <v>1157.4000000000001</v>
      </c>
      <c r="AI6" s="1">
        <v>1242.3</v>
      </c>
      <c r="AJ6" s="1">
        <v>1232.2</v>
      </c>
      <c r="AK6" s="1">
        <v>1194.5</v>
      </c>
      <c r="AL6" s="1">
        <v>1334.9</v>
      </c>
      <c r="AM6" s="1">
        <v>1370.5</v>
      </c>
      <c r="AN6" s="1">
        <v>1357.9</v>
      </c>
      <c r="AO6" s="1">
        <v>1232.8999999999996</v>
      </c>
      <c r="AP6" s="1">
        <v>1314.3</v>
      </c>
      <c r="AQ6" s="1">
        <v>1386.2</v>
      </c>
      <c r="AR6" s="1">
        <v>1346.1</v>
      </c>
      <c r="AS6" s="1">
        <v>1357.5999999999997</v>
      </c>
      <c r="AT6" s="28">
        <v>1133.0999999999999</v>
      </c>
      <c r="AU6" s="28">
        <v>1199.2000000000003</v>
      </c>
      <c r="AV6" s="28">
        <v>1150.7999999999997</v>
      </c>
      <c r="AW6" s="28">
        <v>1151.0999999999999</v>
      </c>
      <c r="AX6" s="1">
        <v>1218.8</v>
      </c>
      <c r="AY6" s="1">
        <v>1218.3</v>
      </c>
      <c r="AZ6" s="1">
        <v>1311.6</v>
      </c>
      <c r="BA6" s="1">
        <v>1175.5</v>
      </c>
      <c r="BB6" s="1">
        <v>1217.5999999999999</v>
      </c>
      <c r="BC6" s="1">
        <v>1329.9</v>
      </c>
      <c r="BD6" s="1">
        <v>1242.7</v>
      </c>
      <c r="BE6" s="1">
        <v>1188.5999999999999</v>
      </c>
      <c r="BF6" s="1">
        <v>1235.7</v>
      </c>
      <c r="BG6" s="1">
        <v>1268.5</v>
      </c>
      <c r="BH6" s="1">
        <v>1267.9000000000001</v>
      </c>
      <c r="BI6" s="1">
        <v>1155.5</v>
      </c>
      <c r="BJ6" s="1">
        <v>1197.5</v>
      </c>
      <c r="BK6" s="1">
        <v>1072.4000000000001</v>
      </c>
      <c r="BL6" s="1">
        <v>1183.0999999999999</v>
      </c>
      <c r="BM6" s="1">
        <v>1239.1999999999998</v>
      </c>
      <c r="BN6" s="55">
        <v>1359.6</v>
      </c>
      <c r="BO6" s="55">
        <v>1501</v>
      </c>
      <c r="BP6" s="55">
        <v>1658.6</v>
      </c>
      <c r="BQ6" s="55">
        <v>1688.3000000000002</v>
      </c>
      <c r="BR6" s="55">
        <v>2076.1999999999998</v>
      </c>
      <c r="BS6" s="55">
        <v>2174.1999999999998</v>
      </c>
      <c r="BT6" s="55">
        <v>2132.2000000000007</v>
      </c>
      <c r="BU6" s="55">
        <v>1826.6999999999989</v>
      </c>
      <c r="BV6" s="55">
        <v>1744</v>
      </c>
      <c r="BW6" s="55"/>
    </row>
    <row r="7" spans="1:75" ht="12.75" customHeight="1" x14ac:dyDescent="0.2">
      <c r="A7" s="1" t="s">
        <v>6</v>
      </c>
      <c r="B7" s="1">
        <v>183.6</v>
      </c>
      <c r="C7" s="1">
        <v>195.7</v>
      </c>
      <c r="D7" s="1">
        <v>217.9</v>
      </c>
      <c r="E7" s="1">
        <v>189.1</v>
      </c>
      <c r="F7" s="1">
        <v>265.5</v>
      </c>
      <c r="G7" s="1">
        <v>260.8</v>
      </c>
      <c r="H7" s="1">
        <v>269.89999999999998</v>
      </c>
      <c r="I7" s="1">
        <v>205.3</v>
      </c>
      <c r="J7" s="1">
        <v>291.10000000000002</v>
      </c>
      <c r="K7" s="1">
        <v>317.89999999999998</v>
      </c>
      <c r="L7" s="1">
        <v>327.5</v>
      </c>
      <c r="M7" s="1">
        <v>118.7</v>
      </c>
      <c r="N7" s="1">
        <v>157.80000000000001</v>
      </c>
      <c r="O7" s="1">
        <v>170.1</v>
      </c>
      <c r="P7" s="1">
        <v>184</v>
      </c>
      <c r="Q7" s="1">
        <v>94.8</v>
      </c>
      <c r="R7" s="1">
        <v>253.7</v>
      </c>
      <c r="S7" s="1">
        <v>308.60000000000002</v>
      </c>
      <c r="T7" s="1">
        <v>340</v>
      </c>
      <c r="U7" s="1">
        <v>292.20000000000005</v>
      </c>
      <c r="V7" s="1">
        <v>351</v>
      </c>
      <c r="W7" s="1">
        <v>324.8</v>
      </c>
      <c r="X7" s="1">
        <v>317.60000000000002</v>
      </c>
      <c r="Y7" s="1">
        <v>110.8</v>
      </c>
      <c r="Z7" s="1">
        <v>213.3</v>
      </c>
      <c r="AA7" s="1">
        <v>242.1</v>
      </c>
      <c r="AB7" s="1">
        <v>206.1</v>
      </c>
      <c r="AC7" s="1">
        <v>133.9</v>
      </c>
      <c r="AD7" s="1">
        <v>164.5</v>
      </c>
      <c r="AE7" s="1">
        <v>188.2</v>
      </c>
      <c r="AF7" s="1">
        <v>167.9</v>
      </c>
      <c r="AG7" s="1">
        <v>158.10000000000002</v>
      </c>
      <c r="AH7" s="1">
        <v>285.20000000000005</v>
      </c>
      <c r="AI7" s="1">
        <v>229.5</v>
      </c>
      <c r="AJ7" s="1">
        <v>347.5</v>
      </c>
      <c r="AK7" s="1">
        <v>180.10000000000036</v>
      </c>
      <c r="AL7" s="1">
        <v>267.10000000000002</v>
      </c>
      <c r="AM7" s="1">
        <v>329</v>
      </c>
      <c r="AN7" s="1">
        <v>264.30000000000013</v>
      </c>
      <c r="AO7" s="1">
        <v>188.39999999999969</v>
      </c>
      <c r="AP7" s="1">
        <v>228.89999999999986</v>
      </c>
      <c r="AQ7" s="1">
        <v>300.00000000000006</v>
      </c>
      <c r="AR7" s="1">
        <v>300.89999999999998</v>
      </c>
      <c r="AS7" s="1">
        <v>271.60000000000019</v>
      </c>
      <c r="AT7" s="28">
        <v>205.3</v>
      </c>
      <c r="AU7" s="28">
        <v>265</v>
      </c>
      <c r="AV7" s="28">
        <v>264</v>
      </c>
      <c r="AW7" s="28">
        <v>221.20000000000005</v>
      </c>
      <c r="AX7" s="1">
        <v>229.3</v>
      </c>
      <c r="AY7" s="1">
        <v>253.4</v>
      </c>
      <c r="AZ7" s="1">
        <v>298</v>
      </c>
      <c r="BA7" s="1">
        <v>233.4</v>
      </c>
      <c r="BB7" s="1">
        <v>254.5</v>
      </c>
      <c r="BC7" s="1">
        <v>260.5</v>
      </c>
      <c r="BD7" s="1">
        <v>241.7</v>
      </c>
      <c r="BE7" s="1">
        <v>173.3</v>
      </c>
      <c r="BF7" s="1">
        <v>142</v>
      </c>
      <c r="BG7" s="1">
        <v>210.7</v>
      </c>
      <c r="BH7" s="1">
        <v>272.89999999999998</v>
      </c>
      <c r="BI7" s="1">
        <v>157.80000000000001</v>
      </c>
      <c r="BJ7" s="1">
        <v>174.1</v>
      </c>
      <c r="BK7" s="1">
        <v>105.4</v>
      </c>
      <c r="BL7" s="1">
        <v>190.8</v>
      </c>
      <c r="BM7" s="1">
        <v>195.99999999999994</v>
      </c>
      <c r="BN7" s="55">
        <v>257.7</v>
      </c>
      <c r="BO7" s="55">
        <v>320.90000000000003</v>
      </c>
      <c r="BP7" s="55">
        <v>449.6</v>
      </c>
      <c r="BQ7" s="55">
        <v>510.29999999999995</v>
      </c>
      <c r="BR7" s="55">
        <v>643.70000000000005</v>
      </c>
      <c r="BS7" s="55">
        <v>625.79999999999995</v>
      </c>
      <c r="BT7" s="55">
        <v>456.59999999999991</v>
      </c>
      <c r="BU7" s="55">
        <v>354.80000000000018</v>
      </c>
      <c r="BV7" s="55">
        <v>281</v>
      </c>
      <c r="BW7" s="49"/>
    </row>
    <row r="8" spans="1:75" ht="12.75" customHeight="1" x14ac:dyDescent="0.2">
      <c r="A8" s="9" t="s">
        <v>7</v>
      </c>
      <c r="B8" s="9">
        <v>0.22993112085159678</v>
      </c>
      <c r="C8" s="9">
        <v>0.23566955684007707</v>
      </c>
      <c r="D8" s="9">
        <v>0.25417006882071624</v>
      </c>
      <c r="E8" s="9">
        <v>0.22228752791818501</v>
      </c>
      <c r="F8" s="9">
        <v>0.28100000000000003</v>
      </c>
      <c r="G8" s="9">
        <v>0.27194994786235677</v>
      </c>
      <c r="H8" s="9">
        <v>0.28158581116327591</v>
      </c>
      <c r="I8" s="9">
        <v>0.22312792087816544</v>
      </c>
      <c r="J8" s="9">
        <v>0.28553212358999513</v>
      </c>
      <c r="K8" s="9">
        <v>0.28308103294746212</v>
      </c>
      <c r="L8" s="9">
        <v>0.28308410407122481</v>
      </c>
      <c r="M8" s="9">
        <v>0.11885451086412335</v>
      </c>
      <c r="N8" s="9">
        <v>0.18085959885386821</v>
      </c>
      <c r="O8" s="9">
        <v>0.18379254457050243</v>
      </c>
      <c r="P8" s="9">
        <v>0.18651799290420679</v>
      </c>
      <c r="Q8" s="9">
        <v>0.10141206675224647</v>
      </c>
      <c r="R8" s="9">
        <v>0.23776944704779757</v>
      </c>
      <c r="S8" s="9">
        <v>0.25673876871880202</v>
      </c>
      <c r="T8" s="9">
        <v>0.26782197715636075</v>
      </c>
      <c r="U8" s="9">
        <v>0.24150756260848014</v>
      </c>
      <c r="V8" s="9">
        <v>0.27173492296972979</v>
      </c>
      <c r="W8" s="9">
        <v>0.24498416050686381</v>
      </c>
      <c r="X8" s="9">
        <v>0.24800874590035923</v>
      </c>
      <c r="Y8" s="9">
        <v>0.11</v>
      </c>
      <c r="Z8" s="9">
        <v>0.17859834212509421</v>
      </c>
      <c r="AA8" s="9">
        <v>0.19803680981595093</v>
      </c>
      <c r="AB8" s="9">
        <v>0.17162128403697224</v>
      </c>
      <c r="AC8" s="9">
        <v>0.13163586315375542</v>
      </c>
      <c r="AD8" s="9">
        <v>0.15283842794759825</v>
      </c>
      <c r="AE8" s="9">
        <v>0.16360949317569329</v>
      </c>
      <c r="AF8" s="9">
        <v>0.14407070533722327</v>
      </c>
      <c r="AG8" s="9">
        <v>0.14545956389732273</v>
      </c>
      <c r="AH8" s="9">
        <v>0.24641437705201316</v>
      </c>
      <c r="AI8" s="9">
        <v>0.18473798599372132</v>
      </c>
      <c r="AJ8" s="9">
        <v>0.28201590650868363</v>
      </c>
      <c r="AK8" s="9">
        <v>0.15077438258685635</v>
      </c>
      <c r="AL8" s="9">
        <v>0.20008989437411043</v>
      </c>
      <c r="AM8" s="9">
        <v>0.24005837285662168</v>
      </c>
      <c r="AN8" s="9">
        <v>0.19463878046984315</v>
      </c>
      <c r="AO8" s="9">
        <v>0.1528104469137801</v>
      </c>
      <c r="AP8" s="9">
        <v>0.17416115042227803</v>
      </c>
      <c r="AQ8" s="9">
        <v>0.21641898715914012</v>
      </c>
      <c r="AR8" s="9">
        <v>0.22353465567194117</v>
      </c>
      <c r="AS8" s="9">
        <v>0.20005892751915164</v>
      </c>
      <c r="AT8" s="29">
        <v>0.18118436148618836</v>
      </c>
      <c r="AU8" s="29">
        <v>0.22098065376917941</v>
      </c>
      <c r="AV8" s="29">
        <v>0.22940563086548493</v>
      </c>
      <c r="AW8" s="29">
        <v>0.19216401702719144</v>
      </c>
      <c r="AX8" s="9">
        <v>0.18813587134886775</v>
      </c>
      <c r="AY8" s="9">
        <v>0.20799999999999999</v>
      </c>
      <c r="AZ8" s="9">
        <v>0.22700000000000001</v>
      </c>
      <c r="BA8" s="9">
        <v>0.19900000000000001</v>
      </c>
      <c r="BB8" s="9">
        <v>0.20899999999999999</v>
      </c>
      <c r="BC8" s="9">
        <v>0.19600000000000001</v>
      </c>
      <c r="BD8" s="9">
        <v>0.19400000000000001</v>
      </c>
      <c r="BE8" s="9">
        <v>0.14599999999999999</v>
      </c>
      <c r="BF8" s="9">
        <v>0.115</v>
      </c>
      <c r="BG8" s="9">
        <v>0.16600000000000001</v>
      </c>
      <c r="BH8" s="9">
        <v>0.215</v>
      </c>
      <c r="BI8" s="9">
        <v>0.13700000000000001</v>
      </c>
      <c r="BJ8" s="9">
        <v>0.14499999999999999</v>
      </c>
      <c r="BK8" s="9">
        <v>9.8000000000000004E-2</v>
      </c>
      <c r="BL8" s="9">
        <v>0.161</v>
      </c>
      <c r="BM8" s="9">
        <v>0.158</v>
      </c>
      <c r="BN8" s="56">
        <v>0.18954104148278905</v>
      </c>
      <c r="BO8" s="56">
        <v>0.2137908061292472</v>
      </c>
      <c r="BP8" s="56">
        <v>0.27107198842397207</v>
      </c>
      <c r="BQ8" s="56">
        <v>0.30225670793105486</v>
      </c>
      <c r="BR8" s="56">
        <v>0.31003756863500631</v>
      </c>
      <c r="BS8" s="56">
        <v>0.28783000643915002</v>
      </c>
      <c r="BT8" s="56">
        <v>0.21414501453897372</v>
      </c>
      <c r="BU8" s="56">
        <v>0.19423003229868091</v>
      </c>
      <c r="BV8" s="56">
        <v>0.16112385321100917</v>
      </c>
      <c r="BW8" s="49"/>
    </row>
    <row r="9" spans="1:75" ht="12.75" customHeight="1" x14ac:dyDescent="0.2">
      <c r="A9" s="1" t="s">
        <v>8</v>
      </c>
      <c r="B9" s="1">
        <v>105.7</v>
      </c>
      <c r="C9" s="1">
        <v>111.80000000000001</v>
      </c>
      <c r="D9" s="1">
        <v>139.49999999999994</v>
      </c>
      <c r="E9" s="1">
        <v>99.299999999999983</v>
      </c>
      <c r="F9" s="1">
        <v>187.90000000000003</v>
      </c>
      <c r="G9" s="1">
        <v>178.2</v>
      </c>
      <c r="H9" s="1">
        <v>186.8</v>
      </c>
      <c r="I9" s="1">
        <v>96.7</v>
      </c>
      <c r="J9" s="1">
        <v>198.69999999999996</v>
      </c>
      <c r="K9" s="1">
        <v>224.9</v>
      </c>
      <c r="L9" s="1">
        <v>237.9</v>
      </c>
      <c r="M9" s="1">
        <v>-13.6</v>
      </c>
      <c r="N9" s="1">
        <v>58.199999999999989</v>
      </c>
      <c r="O9" s="1">
        <v>-53.7</v>
      </c>
      <c r="P9" s="1">
        <v>82.9</v>
      </c>
      <c r="Q9" s="1">
        <v>-60.6</v>
      </c>
      <c r="R9" s="1">
        <v>153.69999999999993</v>
      </c>
      <c r="S9" s="1">
        <v>204.7</v>
      </c>
      <c r="T9" s="1">
        <v>234.3</v>
      </c>
      <c r="U9" s="1">
        <v>171.89999999999998</v>
      </c>
      <c r="V9" s="1">
        <v>245.90000000000006</v>
      </c>
      <c r="W9" s="1">
        <v>215.1</v>
      </c>
      <c r="X9" s="1">
        <v>197.2</v>
      </c>
      <c r="Y9" s="1">
        <v>-55</v>
      </c>
      <c r="Z9" s="1">
        <v>83.899999999999991</v>
      </c>
      <c r="AA9" s="1">
        <v>111.89999999999996</v>
      </c>
      <c r="AB9" s="1">
        <v>72.5</v>
      </c>
      <c r="AC9" s="1">
        <v>-1.7</v>
      </c>
      <c r="AD9" s="1">
        <v>32.199999999999974</v>
      </c>
      <c r="AE9" s="1">
        <v>52.5</v>
      </c>
      <c r="AF9" s="1">
        <v>35.1</v>
      </c>
      <c r="AG9" s="1">
        <v>-5.5000000000000142</v>
      </c>
      <c r="AH9" s="1">
        <v>133.8000000000001</v>
      </c>
      <c r="AI9" s="1">
        <v>82.1</v>
      </c>
      <c r="AJ9" s="1">
        <v>196.3</v>
      </c>
      <c r="AK9" s="1">
        <v>31.099999999999966</v>
      </c>
      <c r="AL9" s="1">
        <v>126.30000000000015</v>
      </c>
      <c r="AM9" s="1">
        <v>187.9</v>
      </c>
      <c r="AN9" s="1">
        <v>125.50000000000013</v>
      </c>
      <c r="AO9" s="1">
        <v>33.699999999999598</v>
      </c>
      <c r="AP9" s="1">
        <v>58.899999999999864</v>
      </c>
      <c r="AQ9" s="1">
        <v>110.90000000000006</v>
      </c>
      <c r="AR9" s="1">
        <v>115.2</v>
      </c>
      <c r="AS9" s="1">
        <v>81.200000000000074</v>
      </c>
      <c r="AT9" s="28">
        <v>64.099999999999994</v>
      </c>
      <c r="AU9" s="28">
        <v>104.5</v>
      </c>
      <c r="AV9" s="28">
        <v>108.1</v>
      </c>
      <c r="AW9" s="28">
        <v>60.799999999999983</v>
      </c>
      <c r="AX9" s="1">
        <v>73.2</v>
      </c>
      <c r="AY9" s="1">
        <v>101.9</v>
      </c>
      <c r="AZ9" s="1">
        <v>155.30000000000001</v>
      </c>
      <c r="BA9" s="1">
        <v>93.3</v>
      </c>
      <c r="BB9" s="1">
        <v>121.7</v>
      </c>
      <c r="BC9" s="1">
        <v>125</v>
      </c>
      <c r="BD9" s="1">
        <v>106.5</v>
      </c>
      <c r="BE9" s="1">
        <v>36.4</v>
      </c>
      <c r="BF9" s="1">
        <v>0.1</v>
      </c>
      <c r="BG9" s="1">
        <v>70.7</v>
      </c>
      <c r="BH9" s="1">
        <v>137.1</v>
      </c>
      <c r="BI9" s="1">
        <v>-744.2</v>
      </c>
      <c r="BJ9" s="1">
        <v>69.8</v>
      </c>
      <c r="BK9" s="1">
        <v>1.8</v>
      </c>
      <c r="BL9" s="1">
        <v>90.6</v>
      </c>
      <c r="BM9" s="1">
        <v>100.59999999999985</v>
      </c>
      <c r="BN9" s="55">
        <v>166.2</v>
      </c>
      <c r="BO9" s="55">
        <v>228.00000000000006</v>
      </c>
      <c r="BP9" s="55">
        <v>358.5</v>
      </c>
      <c r="BQ9" s="55">
        <v>381.59999999999991</v>
      </c>
      <c r="BR9" s="55">
        <v>549.5</v>
      </c>
      <c r="BS9" s="55">
        <v>528.5</v>
      </c>
      <c r="BT9" s="55">
        <v>350.70000000000005</v>
      </c>
      <c r="BU9" s="55">
        <v>250.09999999999991</v>
      </c>
      <c r="BV9" s="55">
        <v>178.1</v>
      </c>
      <c r="BW9" s="49"/>
    </row>
    <row r="10" spans="1:75" ht="12.75" customHeight="1" x14ac:dyDescent="0.2">
      <c r="A10" s="9" t="s">
        <v>9</v>
      </c>
      <c r="B10" s="9">
        <v>0.13237319974953038</v>
      </c>
      <c r="C10" s="9">
        <v>0.13463391136801542</v>
      </c>
      <c r="D10" s="9">
        <v>0.16272016796920558</v>
      </c>
      <c r="E10" s="9">
        <v>0.11672740096391206</v>
      </c>
      <c r="F10" s="9">
        <v>0.19900000000000001</v>
      </c>
      <c r="G10" s="9">
        <v>0.18581856100104296</v>
      </c>
      <c r="H10" s="9">
        <v>0.19488784559207095</v>
      </c>
      <c r="I10" s="9">
        <v>0.1050972720356483</v>
      </c>
      <c r="J10" s="9">
        <v>0.19489946051986268</v>
      </c>
      <c r="K10" s="9">
        <v>0.20026714158504008</v>
      </c>
      <c r="L10" s="9">
        <v>0.20563575071311263</v>
      </c>
      <c r="M10" s="9">
        <v>-1.3617703013918092E-2</v>
      </c>
      <c r="N10" s="9">
        <v>6.6704871060171922E-2</v>
      </c>
      <c r="O10" s="9">
        <v>-5.8022690437601297E-2</v>
      </c>
      <c r="P10" s="9">
        <v>8.4034465281297516E-2</v>
      </c>
      <c r="Q10" s="9">
        <v>-6.4826700898587941E-2</v>
      </c>
      <c r="R10" s="9">
        <v>0.14404873477038424</v>
      </c>
      <c r="S10" s="9">
        <v>0.17029950083194675</v>
      </c>
      <c r="T10" s="9">
        <v>0.18456085072863332</v>
      </c>
      <c r="U10" s="9">
        <v>0.14207785767418799</v>
      </c>
      <c r="V10" s="9">
        <v>0.19036928079275373</v>
      </c>
      <c r="W10" s="9">
        <v>0.16224166540956403</v>
      </c>
      <c r="X10" s="9">
        <v>0.15399031703888802</v>
      </c>
      <c r="Y10" s="9">
        <v>-5.3999999999999999E-2</v>
      </c>
      <c r="Z10" s="9">
        <v>7.025035585698737E-2</v>
      </c>
      <c r="AA10" s="9">
        <v>9.1533742331288317E-2</v>
      </c>
      <c r="AB10" s="9">
        <v>6.0371388125572481E-2</v>
      </c>
      <c r="AC10" s="9">
        <v>-1.671254423908769E-3</v>
      </c>
      <c r="AD10" s="9">
        <v>2.9917309300380938E-2</v>
      </c>
      <c r="AE10" s="9">
        <v>4.5640267756237508E-2</v>
      </c>
      <c r="AF10" s="9">
        <v>3.0118414278359359E-2</v>
      </c>
      <c r="AG10" s="9">
        <v>-5.0602631336829663E-3</v>
      </c>
      <c r="AH10" s="9">
        <v>0.11560393986521514</v>
      </c>
      <c r="AI10" s="9">
        <v>6.60870965145295E-2</v>
      </c>
      <c r="AJ10" s="9">
        <v>0.15930855380620029</v>
      </c>
      <c r="AK10" s="9">
        <v>2.6035998325659244E-2</v>
      </c>
      <c r="AL10" s="9">
        <v>9.4613828751217308E-2</v>
      </c>
      <c r="AM10" s="9">
        <v>0.13710324699014959</v>
      </c>
      <c r="AN10" s="9">
        <v>9.2422122394874434E-2</v>
      </c>
      <c r="AO10" s="9">
        <v>2.7333928136912555E-2</v>
      </c>
      <c r="AP10" s="9">
        <v>4.4814730274670936E-2</v>
      </c>
      <c r="AQ10" s="9">
        <v>8.0002885586495445E-2</v>
      </c>
      <c r="AR10" s="9">
        <v>8.5999999999999993E-2</v>
      </c>
      <c r="AS10" s="9">
        <v>5.9811431938715451E-2</v>
      </c>
      <c r="AT10" s="29">
        <v>5.6570470390962843E-2</v>
      </c>
      <c r="AU10" s="29">
        <v>8.7141427618412259E-2</v>
      </c>
      <c r="AV10" s="29">
        <v>9.393465415363228E-2</v>
      </c>
      <c r="AW10" s="29">
        <v>5.2819042654851871E-2</v>
      </c>
      <c r="AX10" s="9">
        <v>6.0059074499507717E-2</v>
      </c>
      <c r="AY10" s="9">
        <v>8.4000000000000005E-2</v>
      </c>
      <c r="AZ10" s="9">
        <v>0.11799999999999999</v>
      </c>
      <c r="BA10" s="9">
        <v>7.9000000000000001E-2</v>
      </c>
      <c r="BB10" s="9">
        <v>0.1</v>
      </c>
      <c r="BC10" s="9">
        <v>9.4E-2</v>
      </c>
      <c r="BD10" s="9">
        <v>8.5999999999999993E-2</v>
      </c>
      <c r="BE10" s="9">
        <v>3.1E-2</v>
      </c>
      <c r="BF10" s="9">
        <v>0</v>
      </c>
      <c r="BG10" s="9">
        <v>5.6000000000000001E-2</v>
      </c>
      <c r="BH10" s="9">
        <v>0.108</v>
      </c>
      <c r="BI10" s="9">
        <v>-0.64400000000000002</v>
      </c>
      <c r="BJ10" s="9">
        <v>5.8000000000000003E-2</v>
      </c>
      <c r="BK10" s="9">
        <v>2E-3</v>
      </c>
      <c r="BL10" s="9">
        <v>7.6999999999999999E-2</v>
      </c>
      <c r="BM10" s="9">
        <v>8.1000000000000003E-2</v>
      </c>
      <c r="BN10" s="56">
        <v>0.12224183583406885</v>
      </c>
      <c r="BO10" s="56">
        <v>0.15189873417721522</v>
      </c>
      <c r="BP10" s="56">
        <v>0.21614614735318946</v>
      </c>
      <c r="BQ10" s="56">
        <v>0.22602618018124734</v>
      </c>
      <c r="BR10" s="56">
        <v>0.26466621712744437</v>
      </c>
      <c r="BS10" s="56">
        <v>0.24307791371538959</v>
      </c>
      <c r="BT10" s="56">
        <v>0.16447800393959289</v>
      </c>
      <c r="BU10" s="56">
        <v>0.1369135599715334</v>
      </c>
      <c r="BV10" s="56">
        <v>0.10212155963302752</v>
      </c>
      <c r="BW10" s="9"/>
    </row>
    <row r="11" spans="1:75" ht="12.75" customHeight="1" x14ac:dyDescent="0.2">
      <c r="A11" s="1" t="s">
        <v>10</v>
      </c>
      <c r="B11" s="1">
        <v>-11</v>
      </c>
      <c r="C11" s="1">
        <v>-17.899999999999991</v>
      </c>
      <c r="D11" s="1">
        <v>-7.4000000000000057</v>
      </c>
      <c r="E11" s="1">
        <v>-4.4000000000000057</v>
      </c>
      <c r="F11" s="1">
        <v>-5.4000000000000057</v>
      </c>
      <c r="G11" s="1">
        <v>-6.1999999999999886</v>
      </c>
      <c r="H11" s="1">
        <v>-6.1000000000000512</v>
      </c>
      <c r="I11" s="1">
        <v>0.20000000000001705</v>
      </c>
      <c r="J11" s="1">
        <v>-0.79999999999998295</v>
      </c>
      <c r="K11" s="1">
        <v>-3.1000000000000227</v>
      </c>
      <c r="L11" s="1">
        <v>-4.5999999999998238</v>
      </c>
      <c r="M11" s="1">
        <v>2.4000000000000465</v>
      </c>
      <c r="N11" s="1">
        <v>-7.1000000000000014</v>
      </c>
      <c r="O11" s="1">
        <v>-6.3000000000000114</v>
      </c>
      <c r="P11" s="1">
        <v>-6.6000000000000227</v>
      </c>
      <c r="Q11" s="1">
        <v>-3.5000000000000924</v>
      </c>
      <c r="R11" s="1">
        <v>-3.3000000000000114</v>
      </c>
      <c r="S11" s="1">
        <v>-9.0000000000000284</v>
      </c>
      <c r="T11" s="1">
        <v>-11.700000000000102</v>
      </c>
      <c r="U11" s="1">
        <v>-8.2999999999998693</v>
      </c>
      <c r="V11" s="1">
        <v>-7.9000000000000057</v>
      </c>
      <c r="W11" s="1">
        <v>-9.7000000000000455</v>
      </c>
      <c r="X11" s="1">
        <v>-9.3000000000001251</v>
      </c>
      <c r="Y11" s="1">
        <v>-8.8999999999999773</v>
      </c>
      <c r="Z11" s="1">
        <v>-13.200000000000003</v>
      </c>
      <c r="AA11" s="1">
        <v>-14.900000000000006</v>
      </c>
      <c r="AB11" s="1">
        <v>-14.799999999999876</v>
      </c>
      <c r="AC11" s="1">
        <v>-19.79999999999993</v>
      </c>
      <c r="AD11" s="1">
        <v>-14.600000000000001</v>
      </c>
      <c r="AE11" s="1">
        <v>-21.10000000000003</v>
      </c>
      <c r="AF11" s="1">
        <v>-23.399999999999913</v>
      </c>
      <c r="AG11" s="1">
        <v>-24.200000000000241</v>
      </c>
      <c r="AH11" s="1">
        <v>-23.700000000000003</v>
      </c>
      <c r="AI11" s="1">
        <v>-23.000000000000028</v>
      </c>
      <c r="AJ11" s="1">
        <v>-15.700000000000017</v>
      </c>
      <c r="AK11" s="1">
        <v>-15.699999999999786</v>
      </c>
      <c r="AL11" s="1">
        <v>-7</v>
      </c>
      <c r="AM11" s="1">
        <v>-19.900000000000006</v>
      </c>
      <c r="AN11" s="1">
        <v>-23.500000000000014</v>
      </c>
      <c r="AO11" s="1">
        <v>-16.299999999999997</v>
      </c>
      <c r="AP11" s="1">
        <v>-28.5</v>
      </c>
      <c r="AQ11" s="1">
        <v>-24.5</v>
      </c>
      <c r="AR11" s="1">
        <v>-25.8</v>
      </c>
      <c r="AS11" s="1">
        <v>-22.600000000000009</v>
      </c>
      <c r="AT11" s="28">
        <v>-24.7</v>
      </c>
      <c r="AU11" s="28">
        <v>-22.099999999999998</v>
      </c>
      <c r="AV11" s="28">
        <v>-23.299999999999994</v>
      </c>
      <c r="AW11" s="28">
        <v>-21.000000000000004</v>
      </c>
      <c r="AX11" s="1">
        <f>-23.6-0.4</f>
        <v>-24</v>
      </c>
      <c r="AY11" s="1">
        <f>-26.1-0.7</f>
        <v>-26.8</v>
      </c>
      <c r="AZ11" s="1">
        <f>-20.6-0.7</f>
        <v>-21.3</v>
      </c>
      <c r="BA11" s="1">
        <f>-18.4-5.8</f>
        <v>-24.2</v>
      </c>
      <c r="BB11" s="1">
        <f>-16.9-0.7</f>
        <v>-17.599999999999998</v>
      </c>
      <c r="BC11" s="1">
        <f>-16.8-0.8</f>
        <v>-17.600000000000001</v>
      </c>
      <c r="BD11" s="1">
        <v>-16.7</v>
      </c>
      <c r="BE11" s="1">
        <v>-13.3</v>
      </c>
      <c r="BF11" s="1">
        <v>-9.6</v>
      </c>
      <c r="BG11" s="1">
        <v>-18</v>
      </c>
      <c r="BH11" s="1">
        <v>-13.6</v>
      </c>
      <c r="BI11" s="1">
        <v>-13.7</v>
      </c>
      <c r="BJ11" s="1">
        <v>-12</v>
      </c>
      <c r="BK11" s="1">
        <v>-11.200000000000003</v>
      </c>
      <c r="BL11" s="1">
        <v>-12</v>
      </c>
      <c r="BM11" s="1">
        <v>-9.6999999999999957</v>
      </c>
      <c r="BN11" s="55">
        <v>-9.6999999999999993</v>
      </c>
      <c r="BO11" s="55">
        <v>-10.400000000000002</v>
      </c>
      <c r="BP11" s="55">
        <v>-10.5</v>
      </c>
      <c r="BQ11" s="55">
        <v>-10.100000000000001</v>
      </c>
      <c r="BR11" s="55">
        <v>-18.7</v>
      </c>
      <c r="BS11" s="55">
        <v>-20.499999999999996</v>
      </c>
      <c r="BT11" s="55">
        <v>-19.099999999999998</v>
      </c>
      <c r="BU11" s="55">
        <v>-4.3000000000000114</v>
      </c>
      <c r="BV11" s="55">
        <v>-6.0000000000000009</v>
      </c>
      <c r="BW11" s="49"/>
    </row>
    <row r="12" spans="1:75" ht="12.75" customHeight="1" x14ac:dyDescent="0.2">
      <c r="A12" s="1" t="s">
        <v>114</v>
      </c>
      <c r="B12" s="1">
        <v>94.7</v>
      </c>
      <c r="C12" s="1">
        <v>93.90000000000002</v>
      </c>
      <c r="D12" s="1">
        <v>132.09999999999994</v>
      </c>
      <c r="E12" s="1">
        <v>94.899999999999977</v>
      </c>
      <c r="F12" s="1">
        <v>182.50000000000003</v>
      </c>
      <c r="G12" s="1">
        <v>172</v>
      </c>
      <c r="H12" s="1">
        <v>180.69999999999996</v>
      </c>
      <c r="I12" s="1">
        <v>96.90000000000002</v>
      </c>
      <c r="J12" s="1">
        <v>197.89999999999998</v>
      </c>
      <c r="K12" s="1">
        <v>221.79999999999998</v>
      </c>
      <c r="L12" s="1">
        <v>233.30000000000018</v>
      </c>
      <c r="M12" s="1">
        <v>-11.199999999999953</v>
      </c>
      <c r="N12" s="1">
        <v>51.099999999999987</v>
      </c>
      <c r="O12" s="1">
        <v>-60.000000000000014</v>
      </c>
      <c r="P12" s="1">
        <v>76.299999999999983</v>
      </c>
      <c r="Q12" s="1">
        <v>-64.100000000000094</v>
      </c>
      <c r="R12" s="1">
        <v>150.39999999999992</v>
      </c>
      <c r="S12" s="1">
        <v>195.69999999999996</v>
      </c>
      <c r="T12" s="1">
        <v>222.59999999999991</v>
      </c>
      <c r="U12" s="1">
        <v>163.60000000000011</v>
      </c>
      <c r="V12" s="1">
        <v>238.00000000000006</v>
      </c>
      <c r="W12" s="1">
        <v>205.39999999999995</v>
      </c>
      <c r="X12" s="1">
        <v>187.89999999999986</v>
      </c>
      <c r="Y12" s="1">
        <v>-63.899999999999977</v>
      </c>
      <c r="Z12" s="1">
        <v>70.699999999999989</v>
      </c>
      <c r="AA12" s="1">
        <v>96.999999999999957</v>
      </c>
      <c r="AB12" s="1">
        <v>57.700000000000124</v>
      </c>
      <c r="AC12" s="1">
        <v>-21.499999999999929</v>
      </c>
      <c r="AD12" s="1">
        <v>17.599999999999973</v>
      </c>
      <c r="AE12" s="1">
        <v>31.39999999999997</v>
      </c>
      <c r="AF12" s="1">
        <v>11.70000000000009</v>
      </c>
      <c r="AG12" s="1">
        <v>-29.700000000000255</v>
      </c>
      <c r="AH12" s="1">
        <v>110.10000000000009</v>
      </c>
      <c r="AI12" s="1">
        <v>59.099999999999966</v>
      </c>
      <c r="AJ12" s="1">
        <v>180.6</v>
      </c>
      <c r="AK12" s="1">
        <v>15.40000000000018</v>
      </c>
      <c r="AL12" s="1">
        <v>119.30000000000015</v>
      </c>
      <c r="AM12" s="1">
        <v>168</v>
      </c>
      <c r="AN12" s="1">
        <v>102.00000000000011</v>
      </c>
      <c r="AO12" s="1">
        <v>17.399999999999601</v>
      </c>
      <c r="AP12" s="1">
        <v>30.399999999999864</v>
      </c>
      <c r="AQ12" s="1">
        <v>86.400000000000063</v>
      </c>
      <c r="AR12" s="1">
        <v>89.4</v>
      </c>
      <c r="AS12" s="1">
        <v>58.60000000000008</v>
      </c>
      <c r="AT12" s="28">
        <v>39.4</v>
      </c>
      <c r="AU12" s="28">
        <v>82.4</v>
      </c>
      <c r="AV12" s="28">
        <v>84.8</v>
      </c>
      <c r="AW12" s="28">
        <v>39.800000000000011</v>
      </c>
      <c r="AX12" s="1">
        <f>49.6-0.4</f>
        <v>49.2</v>
      </c>
      <c r="AY12" s="1">
        <f>75.8-0.7</f>
        <v>75.099999999999994</v>
      </c>
      <c r="AZ12" s="1">
        <f>134.7-0.7</f>
        <v>134</v>
      </c>
      <c r="BA12" s="1">
        <f>74.9-5.8</f>
        <v>69.100000000000009</v>
      </c>
      <c r="BB12" s="1">
        <v>104.1</v>
      </c>
      <c r="BC12" s="1">
        <v>107.4</v>
      </c>
      <c r="BD12" s="1">
        <v>89.8</v>
      </c>
      <c r="BE12" s="1">
        <v>23.1</v>
      </c>
      <c r="BF12" s="1">
        <v>-9.5</v>
      </c>
      <c r="BG12" s="1">
        <v>52.7</v>
      </c>
      <c r="BH12" s="1">
        <v>123.5</v>
      </c>
      <c r="BI12" s="1">
        <v>-757.9</v>
      </c>
      <c r="BJ12" s="1">
        <v>57.8</v>
      </c>
      <c r="BK12" s="1">
        <v>-9.4</v>
      </c>
      <c r="BL12" s="1">
        <v>78.599999999999994</v>
      </c>
      <c r="BM12" s="1">
        <v>90.899999999999892</v>
      </c>
      <c r="BN12" s="55">
        <v>156.5</v>
      </c>
      <c r="BO12" s="55">
        <v>217.60000000000002</v>
      </c>
      <c r="BP12" s="55">
        <v>348</v>
      </c>
      <c r="BQ12" s="55">
        <v>371.49999999999989</v>
      </c>
      <c r="BR12" s="55">
        <v>530.79999999999995</v>
      </c>
      <c r="BS12" s="55">
        <v>508</v>
      </c>
      <c r="BT12" s="55">
        <v>331.60000000000014</v>
      </c>
      <c r="BU12" s="55">
        <v>245.79999999999995</v>
      </c>
      <c r="BV12" s="55">
        <v>172.1</v>
      </c>
      <c r="BW12" s="49"/>
    </row>
    <row r="13" spans="1:75" ht="12.75" customHeight="1" x14ac:dyDescent="0.2">
      <c r="A13" s="1" t="s">
        <v>115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28">
        <v>27.2</v>
      </c>
      <c r="AU13" s="28">
        <v>57.599999999999994</v>
      </c>
      <c r="AV13" s="28">
        <v>63.2</v>
      </c>
      <c r="AW13" s="28">
        <v>30.100000000000009</v>
      </c>
      <c r="AX13" s="1">
        <v>31.2</v>
      </c>
      <c r="AY13" s="1">
        <v>60.5</v>
      </c>
      <c r="AZ13" s="1">
        <v>104.2</v>
      </c>
      <c r="BA13" s="1">
        <v>54.2</v>
      </c>
      <c r="BB13" s="1">
        <v>79.099999999999994</v>
      </c>
      <c r="BC13" s="1">
        <v>83.5</v>
      </c>
      <c r="BD13" s="1">
        <v>68.900000000000006</v>
      </c>
      <c r="BE13" s="1">
        <v>28.6</v>
      </c>
      <c r="BF13" s="1">
        <v>-5.5</v>
      </c>
      <c r="BG13" s="1">
        <v>37.200000000000003</v>
      </c>
      <c r="BH13" s="1">
        <v>86.3</v>
      </c>
      <c r="BI13" s="1">
        <v>-747.6</v>
      </c>
      <c r="BJ13" s="1">
        <v>68.900000000000006</v>
      </c>
      <c r="BK13" s="1">
        <v>4.5</v>
      </c>
      <c r="BL13" s="1">
        <v>67.7</v>
      </c>
      <c r="BM13" s="1">
        <v>61.199999999999861</v>
      </c>
      <c r="BN13" s="55">
        <v>117.9</v>
      </c>
      <c r="BO13" s="55">
        <v>173.20000000000002</v>
      </c>
      <c r="BP13" s="55">
        <v>264.5</v>
      </c>
      <c r="BQ13" s="55">
        <v>272.19999999999993</v>
      </c>
      <c r="BR13" s="55">
        <v>402.6</v>
      </c>
      <c r="BS13" s="55">
        <v>390.9</v>
      </c>
      <c r="BT13" s="55">
        <v>258.90000000000009</v>
      </c>
      <c r="BU13" s="55">
        <v>229.19999999999982</v>
      </c>
      <c r="BV13" s="55">
        <v>147.19999999999999</v>
      </c>
      <c r="BW13" s="49"/>
    </row>
    <row r="14" spans="1:75" ht="12.75" customHeight="1" x14ac:dyDescent="0.2">
      <c r="A14" s="1" t="s">
        <v>116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28">
        <v>-11.1</v>
      </c>
      <c r="AU14" s="28">
        <v>1.2999999999999989</v>
      </c>
      <c r="AV14" s="28">
        <v>4.3000000000000007</v>
      </c>
      <c r="AW14" s="28">
        <v>16.7</v>
      </c>
      <c r="AX14" s="1">
        <v>634.70000000000005</v>
      </c>
      <c r="AY14" s="1">
        <v>0</v>
      </c>
      <c r="AZ14" s="1">
        <v>0</v>
      </c>
      <c r="BA14" s="1">
        <v>0</v>
      </c>
      <c r="BB14" s="1">
        <v>0</v>
      </c>
      <c r="BC14" s="1">
        <v>0</v>
      </c>
      <c r="BD14" s="1">
        <v>0</v>
      </c>
      <c r="BE14" s="1">
        <v>0</v>
      </c>
      <c r="BF14" s="1">
        <v>0</v>
      </c>
      <c r="BG14" s="1">
        <v>0</v>
      </c>
      <c r="BH14" s="1">
        <v>0</v>
      </c>
      <c r="BI14" s="1">
        <v>0</v>
      </c>
      <c r="BJ14" s="1">
        <v>0</v>
      </c>
      <c r="BK14" s="1">
        <v>0</v>
      </c>
      <c r="BL14" s="1">
        <v>0</v>
      </c>
      <c r="BM14" s="1">
        <v>0</v>
      </c>
      <c r="BN14" s="55">
        <v>0</v>
      </c>
      <c r="BO14" s="55">
        <v>0</v>
      </c>
      <c r="BP14" s="55">
        <v>0</v>
      </c>
      <c r="BQ14" s="55">
        <v>0</v>
      </c>
      <c r="BR14" s="55">
        <v>0</v>
      </c>
      <c r="BS14" s="55">
        <v>0</v>
      </c>
      <c r="BT14" s="55">
        <v>0</v>
      </c>
      <c r="BU14" s="55">
        <v>0</v>
      </c>
      <c r="BV14" s="55">
        <v>0</v>
      </c>
      <c r="BW14" s="49"/>
    </row>
    <row r="15" spans="1:75" ht="12.75" customHeight="1" x14ac:dyDescent="0.2">
      <c r="A15" s="1" t="s">
        <v>11</v>
      </c>
      <c r="B15" s="1">
        <v>66.2</v>
      </c>
      <c r="C15" s="1">
        <v>66.500000000000014</v>
      </c>
      <c r="D15" s="1">
        <v>95.1</v>
      </c>
      <c r="E15" s="1">
        <v>83.499999999999972</v>
      </c>
      <c r="F15" s="1">
        <v>114.50000000000003</v>
      </c>
      <c r="G15" s="1">
        <v>130</v>
      </c>
      <c r="H15" s="1">
        <v>120.59999999999997</v>
      </c>
      <c r="I15" s="1">
        <v>56.90000000000002</v>
      </c>
      <c r="J15" s="1">
        <v>130.59999999999997</v>
      </c>
      <c r="K15" s="1">
        <v>152.59999999999997</v>
      </c>
      <c r="L15" s="1">
        <v>170.80000000000018</v>
      </c>
      <c r="M15" s="1">
        <v>-15.699999999999953</v>
      </c>
      <c r="N15" s="1">
        <v>5.4999999999999858</v>
      </c>
      <c r="O15" s="1">
        <v>-74.500000000000014</v>
      </c>
      <c r="P15" s="1">
        <v>35.899999999999984</v>
      </c>
      <c r="Q15" s="1">
        <v>-41.400000000000091</v>
      </c>
      <c r="R15" s="1">
        <v>105.89999999999992</v>
      </c>
      <c r="S15" s="1">
        <v>135.39999999999998</v>
      </c>
      <c r="T15" s="1">
        <v>155.7999999999999</v>
      </c>
      <c r="U15" s="1">
        <v>99.900000000000091</v>
      </c>
      <c r="V15" s="1">
        <v>168.00000000000006</v>
      </c>
      <c r="W15" s="1">
        <v>142.69999999999993</v>
      </c>
      <c r="X15" s="1">
        <v>124.89999999999986</v>
      </c>
      <c r="Y15" s="1">
        <v>-79.499999999999972</v>
      </c>
      <c r="Z15" s="1">
        <v>41.79999999999999</v>
      </c>
      <c r="AA15" s="1">
        <v>61.099999999999959</v>
      </c>
      <c r="AB15" s="1">
        <v>28.800000000000125</v>
      </c>
      <c r="AC15" s="1">
        <v>-16.999999999999929</v>
      </c>
      <c r="AD15" s="1">
        <v>5.099999999999973</v>
      </c>
      <c r="AE15" s="1">
        <v>15.099999999999969</v>
      </c>
      <c r="AF15" s="1">
        <v>5.4000000000000901</v>
      </c>
      <c r="AG15" s="1">
        <v>-19.300000000000253</v>
      </c>
      <c r="AH15" s="1">
        <v>64.200000000000102</v>
      </c>
      <c r="AI15" s="1">
        <v>29.399999999999967</v>
      </c>
      <c r="AJ15" s="1">
        <v>119</v>
      </c>
      <c r="AK15" s="1">
        <v>-17.199999999999843</v>
      </c>
      <c r="AL15" s="1">
        <v>70.600000000000151</v>
      </c>
      <c r="AM15" s="1">
        <v>108.2</v>
      </c>
      <c r="AN15" s="1">
        <v>58.200000000000117</v>
      </c>
      <c r="AO15" s="1">
        <v>4.7999999999996064</v>
      </c>
      <c r="AP15" s="1">
        <v>16.099999999999863</v>
      </c>
      <c r="AQ15" s="1">
        <v>58.900000000000063</v>
      </c>
      <c r="AR15" s="1">
        <v>67.5</v>
      </c>
      <c r="AS15" s="1">
        <v>46.800000000000082</v>
      </c>
      <c r="AT15" s="28">
        <v>16.100000000000001</v>
      </c>
      <c r="AU15" s="28">
        <v>58.899999999999991</v>
      </c>
      <c r="AV15" s="28">
        <v>67.5</v>
      </c>
      <c r="AW15" s="28">
        <v>46.800000000000011</v>
      </c>
      <c r="AX15" s="1">
        <v>665.9</v>
      </c>
      <c r="AY15" s="1">
        <v>60.5</v>
      </c>
      <c r="AZ15" s="1">
        <v>104.2</v>
      </c>
      <c r="BA15" s="1">
        <v>54.2</v>
      </c>
      <c r="BB15" s="1">
        <v>79.099999999999994</v>
      </c>
      <c r="BC15" s="1">
        <v>83.5</v>
      </c>
      <c r="BD15" s="1">
        <v>68.900000000000006</v>
      </c>
      <c r="BE15" s="1">
        <v>28.6</v>
      </c>
      <c r="BF15" s="1">
        <v>-5.5</v>
      </c>
      <c r="BG15" s="1">
        <v>37.200000000000003</v>
      </c>
      <c r="BH15" s="1">
        <v>86.3</v>
      </c>
      <c r="BI15" s="1">
        <v>-747.6</v>
      </c>
      <c r="BJ15" s="1">
        <v>68.900000000000006</v>
      </c>
      <c r="BK15" s="1">
        <v>4.5</v>
      </c>
      <c r="BL15" s="1">
        <v>67.7</v>
      </c>
      <c r="BM15" s="1">
        <v>61.199999999999861</v>
      </c>
      <c r="BN15" s="55">
        <v>117.9</v>
      </c>
      <c r="BO15" s="55">
        <v>173.20000000000002</v>
      </c>
      <c r="BP15" s="55">
        <v>264.5</v>
      </c>
      <c r="BQ15" s="55">
        <v>272.19999999999993</v>
      </c>
      <c r="BR15" s="55">
        <v>402.6</v>
      </c>
      <c r="BS15" s="55">
        <v>390.9</v>
      </c>
      <c r="BT15" s="55">
        <v>258.90000000000009</v>
      </c>
      <c r="BU15" s="55">
        <v>229.19999999999982</v>
      </c>
      <c r="BV15" s="55">
        <v>147.19999999999999</v>
      </c>
      <c r="BW15" s="49"/>
    </row>
    <row r="16" spans="1:75" ht="12.75" customHeight="1" x14ac:dyDescent="0.2">
      <c r="A16" s="17" t="s">
        <v>129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30">
        <v>0.52</v>
      </c>
      <c r="AU16" s="30">
        <v>1.1299999999999999</v>
      </c>
      <c r="AV16" s="30">
        <v>1.23</v>
      </c>
      <c r="AW16" s="30">
        <v>0.56000000000000005</v>
      </c>
      <c r="AX16" s="17">
        <v>0.59</v>
      </c>
      <c r="AY16" s="17">
        <v>1.17</v>
      </c>
      <c r="AZ16" s="17">
        <v>2.04</v>
      </c>
      <c r="BA16" s="17">
        <v>1.05</v>
      </c>
      <c r="BB16" s="17">
        <v>1.52</v>
      </c>
      <c r="BC16" s="17">
        <v>1.59</v>
      </c>
      <c r="BD16" s="17">
        <v>1.31</v>
      </c>
      <c r="BE16" s="17">
        <v>0.53</v>
      </c>
      <c r="BF16" s="17">
        <v>-0.16</v>
      </c>
      <c r="BG16" s="17">
        <v>0.68</v>
      </c>
      <c r="BH16" s="17">
        <v>1.67</v>
      </c>
      <c r="BI16" s="17">
        <v>-15.13</v>
      </c>
      <c r="BJ16" s="17">
        <v>1.31</v>
      </c>
      <c r="BK16" s="17">
        <v>7.0000000000000007E-2</v>
      </c>
      <c r="BL16" s="17">
        <v>1.3</v>
      </c>
      <c r="BM16" s="17">
        <v>1.1285282166145916</v>
      </c>
      <c r="BN16" s="57">
        <v>2.2867273013077041</v>
      </c>
      <c r="BO16" s="57">
        <v>3.3918446326615159</v>
      </c>
      <c r="BP16" s="57">
        <v>5.2216290665424152</v>
      </c>
      <c r="BQ16" s="57">
        <v>5.3424069169635962</v>
      </c>
      <c r="BR16" s="57">
        <v>7.9230269876295099</v>
      </c>
      <c r="BS16" s="57">
        <v>7.6653675733976554</v>
      </c>
      <c r="BT16" s="57">
        <v>5.0766956460369963</v>
      </c>
      <c r="BU16" s="57">
        <v>4.5170916057521922</v>
      </c>
      <c r="BV16" s="57">
        <v>2.9047073026294163</v>
      </c>
    </row>
    <row r="17" spans="1:75" s="17" customFormat="1" ht="12.75" customHeight="1" x14ac:dyDescent="0.2">
      <c r="A17" s="17" t="s">
        <v>128</v>
      </c>
      <c r="B17" s="17">
        <v>1.49</v>
      </c>
      <c r="C17" s="17">
        <v>1.35</v>
      </c>
      <c r="D17" s="17">
        <v>1.91</v>
      </c>
      <c r="E17" s="17">
        <v>1.68</v>
      </c>
      <c r="F17" s="17">
        <v>2.2999999999999998</v>
      </c>
      <c r="G17" s="17">
        <v>2.62</v>
      </c>
      <c r="H17" s="17">
        <v>2.4300000000000002</v>
      </c>
      <c r="I17" s="17">
        <v>1.1399999999999999</v>
      </c>
      <c r="J17" s="17">
        <v>2.63</v>
      </c>
      <c r="K17" s="17">
        <v>3.08</v>
      </c>
      <c r="L17" s="17">
        <v>3.44</v>
      </c>
      <c r="M17" s="17">
        <v>-0.31</v>
      </c>
      <c r="N17" s="17">
        <v>0.17</v>
      </c>
      <c r="O17" s="17">
        <v>-1.47</v>
      </c>
      <c r="P17" s="17">
        <v>0.68</v>
      </c>
      <c r="Q17" s="17">
        <v>-0.81</v>
      </c>
      <c r="R17" s="17">
        <v>2.15</v>
      </c>
      <c r="S17" s="17">
        <v>2.71</v>
      </c>
      <c r="T17" s="17">
        <v>3.13</v>
      </c>
      <c r="U17" s="17">
        <v>1.89</v>
      </c>
      <c r="V17" s="17">
        <v>3.39</v>
      </c>
      <c r="W17" s="17">
        <v>2.87</v>
      </c>
      <c r="X17" s="17">
        <v>2.5</v>
      </c>
      <c r="Y17" s="17">
        <v>-1.66</v>
      </c>
      <c r="Z17" s="17">
        <v>0.87</v>
      </c>
      <c r="AA17" s="17">
        <v>1.19</v>
      </c>
      <c r="AB17" s="17">
        <v>0.54</v>
      </c>
      <c r="AC17" s="17">
        <v>-0.17</v>
      </c>
      <c r="AD17" s="17">
        <v>8.2000000000000003E-2</v>
      </c>
      <c r="AE17" s="17">
        <v>0.27300000000000002</v>
      </c>
      <c r="AF17" s="17">
        <v>0.09</v>
      </c>
      <c r="AG17" s="17">
        <v>-0.4</v>
      </c>
      <c r="AH17" s="17">
        <v>1.35</v>
      </c>
      <c r="AI17" s="17">
        <v>0.64</v>
      </c>
      <c r="AJ17" s="17">
        <v>2.4300000000000002</v>
      </c>
      <c r="AK17" s="17">
        <v>-0.32000000000000073</v>
      </c>
      <c r="AL17" s="17">
        <v>1.42</v>
      </c>
      <c r="AM17" s="17">
        <v>2.21</v>
      </c>
      <c r="AN17" s="17">
        <v>1.21</v>
      </c>
      <c r="AO17" s="17">
        <v>0.12999999999999989</v>
      </c>
      <c r="AP17" s="17">
        <v>0.41</v>
      </c>
      <c r="AQ17" s="17">
        <v>1.1499999999999999</v>
      </c>
      <c r="AR17" s="17">
        <v>1.29</v>
      </c>
      <c r="AS17" s="17">
        <v>0.76</v>
      </c>
      <c r="AT17" s="30">
        <v>0.41000000000000003</v>
      </c>
      <c r="AU17" s="30">
        <v>1.1499999999999999</v>
      </c>
      <c r="AV17" s="30">
        <v>1.29</v>
      </c>
      <c r="AW17" s="30">
        <v>0.76000000000000023</v>
      </c>
      <c r="AX17" s="17">
        <v>13.19</v>
      </c>
      <c r="AY17" s="17">
        <v>1.17</v>
      </c>
      <c r="AZ17" s="17">
        <v>2.04</v>
      </c>
      <c r="BA17" s="17">
        <v>1.05</v>
      </c>
      <c r="BB17" s="17">
        <v>1.52</v>
      </c>
      <c r="BC17" s="17">
        <v>1.59</v>
      </c>
      <c r="BD17" s="17">
        <v>1.31</v>
      </c>
      <c r="BE17" s="17">
        <v>0.53</v>
      </c>
      <c r="BF17" s="17">
        <v>-0.16</v>
      </c>
      <c r="BG17" s="17">
        <v>0.68</v>
      </c>
      <c r="BH17" s="17">
        <v>1.67</v>
      </c>
      <c r="BI17" s="17">
        <v>-15.13</v>
      </c>
      <c r="BJ17" s="17">
        <v>1.31</v>
      </c>
      <c r="BK17" s="17">
        <v>7.0000000000000007E-2</v>
      </c>
      <c r="BL17" s="17">
        <v>1.3</v>
      </c>
      <c r="BM17" s="17">
        <v>1.1285282166145916</v>
      </c>
      <c r="BN17" s="57">
        <v>2.2867273013077041</v>
      </c>
      <c r="BO17" s="57">
        <v>3.3918446326615159</v>
      </c>
      <c r="BP17" s="57">
        <v>5.2216290665424152</v>
      </c>
      <c r="BQ17" s="57">
        <v>5.3424069169635962</v>
      </c>
      <c r="BR17" s="57">
        <v>7.9230269876295099</v>
      </c>
      <c r="BS17" s="57">
        <v>7.6653675733976554</v>
      </c>
      <c r="BT17" s="57">
        <v>5.0766956460369963</v>
      </c>
      <c r="BU17" s="57">
        <v>4.5170916057521922</v>
      </c>
      <c r="BV17" s="57">
        <v>2.9047073026294163</v>
      </c>
    </row>
    <row r="18" spans="1:75" ht="12.75" customHeight="1" x14ac:dyDescent="0.2">
      <c r="A18" s="1" t="s">
        <v>149</v>
      </c>
      <c r="B18" s="1">
        <v>75</v>
      </c>
      <c r="C18" s="1">
        <v>96.1</v>
      </c>
      <c r="D18" s="1">
        <v>103.2</v>
      </c>
      <c r="E18" s="1">
        <v>154.19999999999999</v>
      </c>
      <c r="F18" s="1">
        <v>91</v>
      </c>
      <c r="G18" s="1">
        <v>180.7</v>
      </c>
      <c r="H18" s="1">
        <v>144.5</v>
      </c>
      <c r="I18" s="1">
        <v>283.10000000000002</v>
      </c>
      <c r="J18" s="1">
        <v>145.5</v>
      </c>
      <c r="K18" s="1">
        <v>181.4</v>
      </c>
      <c r="L18" s="1">
        <v>219.3</v>
      </c>
      <c r="M18" s="1">
        <v>370.1</v>
      </c>
      <c r="N18" s="1">
        <v>176.8</v>
      </c>
      <c r="O18" s="1">
        <v>194.3</v>
      </c>
      <c r="P18" s="1">
        <v>171.8</v>
      </c>
      <c r="Q18" s="1">
        <v>197.2</v>
      </c>
      <c r="R18" s="1">
        <v>98.3</v>
      </c>
      <c r="S18" s="1">
        <v>140.9</v>
      </c>
      <c r="T18" s="1">
        <v>215.5</v>
      </c>
      <c r="U18" s="1">
        <v>240.40000000000003</v>
      </c>
      <c r="V18" s="1">
        <v>136.6</v>
      </c>
      <c r="W18" s="1">
        <v>208.3</v>
      </c>
      <c r="X18" s="1">
        <v>299.10000000000002</v>
      </c>
      <c r="Y18" s="1">
        <v>337.2</v>
      </c>
      <c r="Z18" s="1">
        <v>186.1</v>
      </c>
      <c r="AA18" s="1">
        <v>244.89999999999998</v>
      </c>
      <c r="AB18" s="1">
        <v>291.39999999999998</v>
      </c>
      <c r="AC18" s="1">
        <v>373</v>
      </c>
      <c r="AD18" s="1">
        <v>121.2</v>
      </c>
      <c r="AE18" s="1">
        <v>131.30000000000001</v>
      </c>
      <c r="AF18" s="1">
        <v>98.2</v>
      </c>
      <c r="AG18" s="1">
        <v>153</v>
      </c>
      <c r="AH18" s="1">
        <v>89.3</v>
      </c>
      <c r="AI18" s="1">
        <v>101</v>
      </c>
      <c r="AJ18" s="1">
        <v>152.9</v>
      </c>
      <c r="AK18" s="1">
        <v>229</v>
      </c>
      <c r="AL18" s="1">
        <v>174.9</v>
      </c>
      <c r="AM18" s="1">
        <v>214.2</v>
      </c>
      <c r="AN18" s="1">
        <v>220.5</v>
      </c>
      <c r="AO18" s="1">
        <v>224.39999999999998</v>
      </c>
      <c r="AP18" s="1">
        <v>111.2</v>
      </c>
      <c r="AQ18" s="1">
        <v>88</v>
      </c>
      <c r="AR18" s="1">
        <v>98.9</v>
      </c>
      <c r="AS18" s="1">
        <v>129.50000000000006</v>
      </c>
      <c r="AT18" s="28">
        <v>90.7</v>
      </c>
      <c r="AU18" s="28">
        <v>65.400000000000006</v>
      </c>
      <c r="AV18" s="28">
        <v>76.600000000000009</v>
      </c>
      <c r="AW18" s="28">
        <v>105.4</v>
      </c>
      <c r="AX18" s="1">
        <v>46.7</v>
      </c>
      <c r="AY18" s="1">
        <v>74.8</v>
      </c>
      <c r="AZ18" s="1">
        <v>74.900000000000006</v>
      </c>
      <c r="BA18" s="4">
        <v>130.4</v>
      </c>
      <c r="BB18" s="1">
        <v>69.2</v>
      </c>
      <c r="BC18" s="1">
        <v>97.7</v>
      </c>
      <c r="BD18" s="1">
        <v>121.6</v>
      </c>
      <c r="BE18" s="1">
        <v>172.4</v>
      </c>
      <c r="BF18" s="1">
        <v>97.7</v>
      </c>
      <c r="BG18" s="1">
        <v>104.7</v>
      </c>
      <c r="BH18" s="1">
        <v>87.8</v>
      </c>
      <c r="BI18" s="1">
        <v>89.3</v>
      </c>
      <c r="BJ18" s="1">
        <v>44.4</v>
      </c>
      <c r="BK18" s="1">
        <v>39.800000000000004</v>
      </c>
      <c r="BL18" s="1">
        <v>45.4</v>
      </c>
      <c r="BM18" s="1">
        <v>94.799999999999983</v>
      </c>
      <c r="BN18" s="55">
        <v>42</v>
      </c>
      <c r="BO18" s="55">
        <v>68.2</v>
      </c>
      <c r="BP18" s="55">
        <v>86.300000000000011</v>
      </c>
      <c r="BQ18" s="55">
        <v>147.30000000000001</v>
      </c>
      <c r="BR18" s="55">
        <v>83.8</v>
      </c>
      <c r="BS18" s="55">
        <v>99.7</v>
      </c>
      <c r="BT18" s="55">
        <v>131.39999999999998</v>
      </c>
      <c r="BU18" s="55">
        <v>231.89999999999998</v>
      </c>
      <c r="BV18" s="55">
        <v>104.1</v>
      </c>
    </row>
    <row r="19" spans="1:75" ht="12.75" customHeight="1" x14ac:dyDescent="0.2">
      <c r="A19" s="1" t="s">
        <v>161</v>
      </c>
      <c r="B19" s="1">
        <v>77.899999999999991</v>
      </c>
      <c r="C19" s="1">
        <v>83.899999999999991</v>
      </c>
      <c r="D19" s="1">
        <v>78.400000000000006</v>
      </c>
      <c r="E19" s="1">
        <v>89.800000000000011</v>
      </c>
      <c r="F19" s="1">
        <v>77.599999999999966</v>
      </c>
      <c r="G19" s="1">
        <v>82.600000000000023</v>
      </c>
      <c r="H19" s="1">
        <v>83.100000000000023</v>
      </c>
      <c r="I19" s="1">
        <v>108.6</v>
      </c>
      <c r="J19" s="1">
        <v>92.400000000000063</v>
      </c>
      <c r="K19" s="1">
        <v>92.999999999999972</v>
      </c>
      <c r="L19" s="1">
        <v>89.599999999999824</v>
      </c>
      <c r="M19" s="1">
        <v>132.29999999999995</v>
      </c>
      <c r="N19" s="1">
        <v>99.600000000000023</v>
      </c>
      <c r="O19" s="1">
        <v>223.8</v>
      </c>
      <c r="P19" s="1">
        <v>101.10000000000002</v>
      </c>
      <c r="Q19" s="1">
        <v>155.4</v>
      </c>
      <c r="R19" s="1">
        <v>100.00000000000006</v>
      </c>
      <c r="S19" s="1">
        <v>103.90000000000003</v>
      </c>
      <c r="T19" s="1">
        <v>105.69999999999999</v>
      </c>
      <c r="U19" s="1">
        <v>120.29999999999984</v>
      </c>
      <c r="V19" s="1">
        <v>105.09999999999994</v>
      </c>
      <c r="W19" s="1">
        <v>109.70000000000002</v>
      </c>
      <c r="X19" s="1">
        <v>120.4</v>
      </c>
      <c r="Y19" s="1">
        <v>165.8</v>
      </c>
      <c r="Z19" s="1">
        <v>129.40000000000003</v>
      </c>
      <c r="AA19" s="1">
        <v>130.20000000000005</v>
      </c>
      <c r="AB19" s="1">
        <v>133.59999999999985</v>
      </c>
      <c r="AC19" s="1">
        <v>135.6</v>
      </c>
      <c r="AD19" s="1">
        <v>132.30000000000001</v>
      </c>
      <c r="AE19" s="1">
        <v>135.70000000000002</v>
      </c>
      <c r="AF19" s="1">
        <v>132.79999999999993</v>
      </c>
      <c r="AG19" s="1">
        <v>163.60000000000028</v>
      </c>
      <c r="AH19" s="1">
        <v>151.39999999999995</v>
      </c>
      <c r="AI19" s="1">
        <v>147.40000000000003</v>
      </c>
      <c r="AJ19" s="1">
        <v>151.19999999999999</v>
      </c>
      <c r="AK19" s="1">
        <v>149.00000000000017</v>
      </c>
      <c r="AL19" s="1">
        <v>140.79999999999987</v>
      </c>
      <c r="AM19" s="1">
        <v>141.1</v>
      </c>
      <c r="AN19" s="1">
        <v>138.80000000000001</v>
      </c>
      <c r="AO19" s="1">
        <v>154.7000000000001</v>
      </c>
      <c r="AP19" s="1">
        <v>170</v>
      </c>
      <c r="AQ19" s="1">
        <v>189.1</v>
      </c>
      <c r="AR19" s="1">
        <v>185.7</v>
      </c>
      <c r="AS19" s="1">
        <v>190.40000000000003</v>
      </c>
      <c r="AT19" s="1">
        <v>141.20000000000002</v>
      </c>
      <c r="AU19" s="1">
        <v>160.50000000000003</v>
      </c>
      <c r="AV19" s="1">
        <v>155.89999999999992</v>
      </c>
      <c r="AW19" s="1">
        <v>160.40000000000026</v>
      </c>
      <c r="AX19" s="1">
        <v>156.1</v>
      </c>
      <c r="AY19" s="1">
        <v>151.5</v>
      </c>
      <c r="AZ19" s="1">
        <v>142.69999999999999</v>
      </c>
      <c r="BA19" s="1">
        <v>140.1</v>
      </c>
      <c r="BB19" s="1">
        <v>132.80000000000001</v>
      </c>
      <c r="BC19" s="1">
        <v>135.5</v>
      </c>
      <c r="BD19" s="1">
        <v>135.19999999999999</v>
      </c>
      <c r="BE19" s="1">
        <v>136.9</v>
      </c>
      <c r="BF19" s="1">
        <v>141.9</v>
      </c>
      <c r="BG19" s="1">
        <v>140</v>
      </c>
      <c r="BH19" s="1">
        <v>135.80000000000001</v>
      </c>
      <c r="BI19" s="1">
        <v>902</v>
      </c>
      <c r="BJ19" s="1">
        <v>104.3</v>
      </c>
      <c r="BK19" s="1">
        <v>103.60000000000001</v>
      </c>
      <c r="BL19" s="1">
        <v>100.2</v>
      </c>
      <c r="BM19" s="1">
        <v>95.399999999999963</v>
      </c>
      <c r="BN19" s="55">
        <v>91.5</v>
      </c>
      <c r="BO19" s="55">
        <v>92.9</v>
      </c>
      <c r="BP19" s="55">
        <v>91.1</v>
      </c>
      <c r="BQ19" s="55">
        <v>128.69999999999996</v>
      </c>
      <c r="BR19" s="55">
        <v>94.2</v>
      </c>
      <c r="BS19" s="55">
        <v>97.3</v>
      </c>
      <c r="BT19" s="55">
        <v>105.89999999999999</v>
      </c>
      <c r="BU19" s="55">
        <v>104.70000000000003</v>
      </c>
      <c r="BV19" s="55">
        <v>102.9</v>
      </c>
    </row>
    <row r="20" spans="1:75" ht="12.75" customHeight="1" x14ac:dyDescent="0.2">
      <c r="A20" s="1" t="s">
        <v>151</v>
      </c>
      <c r="B20" s="1">
        <v>25.799999999999955</v>
      </c>
      <c r="C20" s="1">
        <v>17.900000000000006</v>
      </c>
      <c r="D20" s="1">
        <v>135.89999999999995</v>
      </c>
      <c r="E20" s="1">
        <v>4.8000000000000682</v>
      </c>
      <c r="F20" s="1">
        <v>206.99999999999997</v>
      </c>
      <c r="G20" s="1">
        <v>146.40000000000003</v>
      </c>
      <c r="H20" s="1">
        <v>261.5</v>
      </c>
      <c r="I20" s="1">
        <v>11.700000000000045</v>
      </c>
      <c r="J20" s="1">
        <v>-0.70000000000010232</v>
      </c>
      <c r="K20" s="1">
        <v>104.69999999999996</v>
      </c>
      <c r="L20" s="1">
        <v>94.6</v>
      </c>
      <c r="M20" s="1">
        <v>-180.10000000000002</v>
      </c>
      <c r="N20" s="1">
        <v>70.900000000000006</v>
      </c>
      <c r="O20" s="1">
        <v>-110.2</v>
      </c>
      <c r="P20" s="1">
        <v>92.7</v>
      </c>
      <c r="Q20" s="1">
        <v>-86.3</v>
      </c>
      <c r="R20" s="1">
        <v>51.399999999999991</v>
      </c>
      <c r="S20" s="1">
        <v>49.600000000000037</v>
      </c>
      <c r="T20" s="1">
        <v>197.40000000000006</v>
      </c>
      <c r="U20" s="1">
        <v>108.19999999999982</v>
      </c>
      <c r="V20" s="1">
        <v>96.700000000000074</v>
      </c>
      <c r="W20" s="1">
        <v>-79.5</v>
      </c>
      <c r="X20" s="1">
        <v>20.800000000000011</v>
      </c>
      <c r="Y20" s="1">
        <v>-203.50000000000011</v>
      </c>
      <c r="Z20" s="1">
        <v>-36.599999999999994</v>
      </c>
      <c r="AA20" s="1">
        <v>-152.80000000000004</v>
      </c>
      <c r="AB20" s="1">
        <v>-93.399999999999977</v>
      </c>
      <c r="AC20" s="1">
        <v>-232.3</v>
      </c>
      <c r="AD20" s="1">
        <v>-26.999999999999972</v>
      </c>
      <c r="AE20" s="1">
        <v>69.499999999999972</v>
      </c>
      <c r="AF20" s="1">
        <v>169.09999999999997</v>
      </c>
      <c r="AG20" s="1">
        <v>-60.900000000000134</v>
      </c>
      <c r="AH20" s="1">
        <v>117.00000000000003</v>
      </c>
      <c r="AI20" s="1">
        <v>56.699999999999974</v>
      </c>
      <c r="AJ20" s="1">
        <v>199.60000000000008</v>
      </c>
      <c r="AK20" s="1">
        <v>-116.9</v>
      </c>
      <c r="AL20" s="1">
        <v>17.200000000000038</v>
      </c>
      <c r="AM20" s="1">
        <v>20.999999999999972</v>
      </c>
      <c r="AN20" s="1">
        <v>36.199999999999989</v>
      </c>
      <c r="AO20" s="1">
        <v>-51.900000000000034</v>
      </c>
      <c r="AP20" s="1">
        <v>-12</v>
      </c>
      <c r="AQ20" s="1">
        <v>126.00000000000004</v>
      </c>
      <c r="AR20" s="1">
        <v>229.2</v>
      </c>
      <c r="AS20" s="1">
        <v>57.4</v>
      </c>
      <c r="AT20" s="28">
        <v>-10.299999999999962</v>
      </c>
      <c r="AU20" s="28">
        <v>120.79999999999993</v>
      </c>
      <c r="AV20" s="28">
        <v>208.9000000000002</v>
      </c>
      <c r="AW20" s="28">
        <v>41.699999999999818</v>
      </c>
      <c r="AX20" s="19">
        <v>53.2</v>
      </c>
      <c r="AY20" s="1">
        <v>93.9</v>
      </c>
      <c r="AZ20" s="1">
        <v>205.3</v>
      </c>
      <c r="BA20" s="1">
        <v>5.7</v>
      </c>
      <c r="BB20" s="1">
        <v>148.69999999999999</v>
      </c>
      <c r="BC20" s="1">
        <v>-97.699999999999989</v>
      </c>
      <c r="BD20" s="1">
        <v>4.0999999999999943</v>
      </c>
      <c r="BE20" s="1">
        <v>31.10000000000008</v>
      </c>
      <c r="BF20" s="1">
        <v>-135</v>
      </c>
      <c r="BG20" s="1">
        <v>21.8</v>
      </c>
      <c r="BH20" s="1">
        <v>175.7</v>
      </c>
      <c r="BI20" s="1">
        <v>121.9</v>
      </c>
      <c r="BJ20" s="1">
        <v>22.6</v>
      </c>
      <c r="BK20" s="1">
        <v>136.80000000000001</v>
      </c>
      <c r="BL20" s="1">
        <v>295.5</v>
      </c>
      <c r="BM20" s="1">
        <v>242.79999999999984</v>
      </c>
      <c r="BN20" s="55">
        <v>131.1</v>
      </c>
      <c r="BO20" s="55">
        <v>208.20000000000002</v>
      </c>
      <c r="BP20" s="55">
        <v>425.9</v>
      </c>
      <c r="BQ20" s="55">
        <v>-4.3999999999996362</v>
      </c>
      <c r="BR20" s="55">
        <v>18.199999999999989</v>
      </c>
      <c r="BS20" s="55">
        <v>96.420000000000073</v>
      </c>
      <c r="BT20" s="55">
        <v>295.77999999999992</v>
      </c>
      <c r="BU20" s="55">
        <v>28.399999999999977</v>
      </c>
      <c r="BV20" s="55">
        <v>49.400000000000006</v>
      </c>
      <c r="BW20" s="1"/>
    </row>
    <row r="21" spans="1:75" ht="12.7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28"/>
      <c r="AU21" s="28"/>
      <c r="AV21" s="28"/>
      <c r="AW21" s="28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55"/>
      <c r="BO21" s="55"/>
      <c r="BP21" s="55"/>
      <c r="BQ21" s="55"/>
      <c r="BR21" s="55"/>
      <c r="BS21" s="55"/>
      <c r="BT21" s="55"/>
      <c r="BU21" s="55"/>
      <c r="BV21" s="55"/>
    </row>
    <row r="22" spans="1:75" ht="12.75" customHeight="1" x14ac:dyDescent="0.2">
      <c r="A22" s="1"/>
      <c r="B22" s="18" t="s">
        <v>107</v>
      </c>
      <c r="C22" s="18" t="s">
        <v>125</v>
      </c>
      <c r="D22" s="18" t="s">
        <v>109</v>
      </c>
      <c r="E22" s="18" t="s">
        <v>108</v>
      </c>
      <c r="F22" s="18" t="s">
        <v>107</v>
      </c>
      <c r="G22" s="18" t="s">
        <v>125</v>
      </c>
      <c r="H22" s="18" t="s">
        <v>109</v>
      </c>
      <c r="I22" s="18" t="s">
        <v>108</v>
      </c>
      <c r="J22" s="18" t="s">
        <v>107</v>
      </c>
      <c r="K22" s="18" t="s">
        <v>125</v>
      </c>
      <c r="L22" s="18" t="s">
        <v>109</v>
      </c>
      <c r="M22" s="18" t="s">
        <v>108</v>
      </c>
      <c r="N22" s="18" t="s">
        <v>107</v>
      </c>
      <c r="O22" s="18" t="s">
        <v>125</v>
      </c>
      <c r="P22" s="18" t="s">
        <v>109</v>
      </c>
      <c r="Q22" s="18" t="s">
        <v>108</v>
      </c>
      <c r="R22" s="18" t="s">
        <v>107</v>
      </c>
      <c r="S22" s="18" t="s">
        <v>125</v>
      </c>
      <c r="T22" s="18" t="s">
        <v>109</v>
      </c>
      <c r="U22" s="18" t="s">
        <v>108</v>
      </c>
      <c r="V22" s="18" t="s">
        <v>107</v>
      </c>
      <c r="W22" s="18" t="s">
        <v>125</v>
      </c>
      <c r="X22" s="18" t="s">
        <v>109</v>
      </c>
      <c r="Y22" s="18" t="s">
        <v>108</v>
      </c>
      <c r="Z22" s="18" t="s">
        <v>107</v>
      </c>
      <c r="AA22" s="18" t="s">
        <v>125</v>
      </c>
      <c r="AB22" s="18" t="s">
        <v>109</v>
      </c>
      <c r="AC22" s="18" t="s">
        <v>108</v>
      </c>
      <c r="AD22" s="18" t="s">
        <v>107</v>
      </c>
      <c r="AE22" s="18" t="s">
        <v>125</v>
      </c>
      <c r="AF22" s="18" t="s">
        <v>109</v>
      </c>
      <c r="AG22" s="18" t="s">
        <v>108</v>
      </c>
      <c r="AH22" s="18" t="s">
        <v>107</v>
      </c>
      <c r="AI22" s="18" t="s">
        <v>125</v>
      </c>
      <c r="AJ22" s="18" t="s">
        <v>109</v>
      </c>
      <c r="AK22" s="18" t="s">
        <v>108</v>
      </c>
      <c r="AL22" s="18" t="s">
        <v>107</v>
      </c>
      <c r="AM22" s="18" t="s">
        <v>125</v>
      </c>
      <c r="AN22" s="18" t="s">
        <v>109</v>
      </c>
      <c r="AO22" s="18" t="s">
        <v>108</v>
      </c>
      <c r="AP22" s="18" t="s">
        <v>107</v>
      </c>
      <c r="AQ22" s="18" t="s">
        <v>125</v>
      </c>
      <c r="AR22" s="18" t="s">
        <v>109</v>
      </c>
      <c r="AS22" s="18" t="s">
        <v>108</v>
      </c>
      <c r="AT22" s="18" t="s">
        <v>107</v>
      </c>
      <c r="AU22" s="18" t="s">
        <v>125</v>
      </c>
      <c r="AV22" s="18" t="s">
        <v>109</v>
      </c>
      <c r="AW22" s="18" t="s">
        <v>108</v>
      </c>
      <c r="AX22" s="18" t="s">
        <v>107</v>
      </c>
      <c r="AY22" s="18" t="s">
        <v>125</v>
      </c>
      <c r="AZ22" s="18" t="s">
        <v>109</v>
      </c>
      <c r="BA22" s="18" t="s">
        <v>108</v>
      </c>
      <c r="BB22" s="18" t="s">
        <v>107</v>
      </c>
      <c r="BC22" s="18" t="s">
        <v>125</v>
      </c>
      <c r="BD22" s="18" t="s">
        <v>109</v>
      </c>
      <c r="BE22" s="18" t="s">
        <v>108</v>
      </c>
      <c r="BF22" s="18" t="s">
        <v>107</v>
      </c>
      <c r="BG22" s="18" t="s">
        <v>125</v>
      </c>
      <c r="BH22" s="18" t="s">
        <v>109</v>
      </c>
      <c r="BI22" s="18" t="s">
        <v>108</v>
      </c>
      <c r="BJ22" s="18" t="s">
        <v>107</v>
      </c>
      <c r="BK22" s="18" t="s">
        <v>125</v>
      </c>
      <c r="BL22" s="18" t="s">
        <v>109</v>
      </c>
      <c r="BM22" s="18" t="s">
        <v>108</v>
      </c>
      <c r="BN22" s="58" t="s">
        <v>107</v>
      </c>
      <c r="BO22" s="58" t="s">
        <v>125</v>
      </c>
      <c r="BP22" s="58" t="s">
        <v>109</v>
      </c>
      <c r="BQ22" s="58" t="s">
        <v>108</v>
      </c>
      <c r="BR22" s="58" t="s">
        <v>107</v>
      </c>
      <c r="BS22" s="58" t="s">
        <v>125</v>
      </c>
      <c r="BT22" s="58" t="s">
        <v>109</v>
      </c>
      <c r="BU22" s="58" t="s">
        <v>108</v>
      </c>
      <c r="BV22" s="58" t="s">
        <v>107</v>
      </c>
    </row>
    <row r="23" spans="1:75" ht="12.75" customHeight="1" x14ac:dyDescent="0.2">
      <c r="A23" s="1" t="s">
        <v>15</v>
      </c>
      <c r="B23" s="1">
        <v>3019.8</v>
      </c>
      <c r="C23" s="1">
        <v>3078.8</v>
      </c>
      <c r="D23" s="1">
        <v>3110.3999999999996</v>
      </c>
      <c r="E23" s="1">
        <v>3258.2000000000003</v>
      </c>
      <c r="F23" s="1">
        <v>3457.7999999999997</v>
      </c>
      <c r="G23" s="1">
        <v>3588.3</v>
      </c>
      <c r="H23" s="1">
        <v>3852.2999999999997</v>
      </c>
      <c r="I23" s="1">
        <v>3918.1</v>
      </c>
      <c r="J23" s="1">
        <v>4226.8</v>
      </c>
      <c r="K23" s="1">
        <v>4225</v>
      </c>
      <c r="L23" s="1">
        <v>4605.1000000000004</v>
      </c>
      <c r="M23" s="1">
        <v>4625.0999999999995</v>
      </c>
      <c r="N23" s="1">
        <v>4705.1000000000004</v>
      </c>
      <c r="O23" s="1">
        <v>4584</v>
      </c>
      <c r="P23" s="1">
        <v>4734.3999999999996</v>
      </c>
      <c r="Q23" s="1">
        <v>4541.8999999999996</v>
      </c>
      <c r="R23" s="1">
        <v>4796.5</v>
      </c>
      <c r="S23" s="1">
        <v>4962.6000000000004</v>
      </c>
      <c r="T23" s="1">
        <v>5233</v>
      </c>
      <c r="U23" s="1">
        <v>5501.2</v>
      </c>
      <c r="V23" s="1">
        <v>5932.9</v>
      </c>
      <c r="W23" s="1">
        <v>5843</v>
      </c>
      <c r="X23" s="1">
        <v>6125.6999999999989</v>
      </c>
      <c r="Y23" s="1">
        <v>6237</v>
      </c>
      <c r="Z23" s="1">
        <v>6677.2</v>
      </c>
      <c r="AA23" s="1">
        <v>6604.9000000000015</v>
      </c>
      <c r="AB23" s="1">
        <v>6748.1</v>
      </c>
      <c r="AC23" s="1">
        <v>6492.8</v>
      </c>
      <c r="AD23" s="1">
        <v>6433.6</v>
      </c>
      <c r="AE23" s="1">
        <v>6633.4000000000005</v>
      </c>
      <c r="AF23" s="1">
        <v>6589.7</v>
      </c>
      <c r="AG23" s="1">
        <v>6332.4</v>
      </c>
      <c r="AH23" s="1">
        <v>6589.2</v>
      </c>
      <c r="AI23" s="1">
        <v>6616.1</v>
      </c>
      <c r="AJ23" s="1">
        <v>7045.6</v>
      </c>
      <c r="AK23" s="1">
        <v>6947.2000000000007</v>
      </c>
      <c r="AL23" s="1">
        <v>7430.7</v>
      </c>
      <c r="AM23" s="1">
        <v>7425.6999999999989</v>
      </c>
      <c r="AN23" s="1">
        <v>7322</v>
      </c>
      <c r="AO23" s="1">
        <v>7264.4</v>
      </c>
      <c r="AP23" s="1">
        <v>7441.9000000000005</v>
      </c>
      <c r="AQ23" s="1">
        <v>7497.2000000000007</v>
      </c>
      <c r="AR23" s="1">
        <v>7606.6</v>
      </c>
      <c r="AS23" s="1">
        <v>7461.6</v>
      </c>
      <c r="AT23" s="1">
        <v>7441.9000000000005</v>
      </c>
      <c r="AU23" s="1">
        <v>7497.2000000000007</v>
      </c>
      <c r="AV23" s="1">
        <v>7606.6</v>
      </c>
      <c r="AW23" s="1">
        <v>7461.6</v>
      </c>
      <c r="AX23" s="1">
        <v>7369</v>
      </c>
      <c r="AY23" s="1">
        <v>7096.2</v>
      </c>
      <c r="AZ23" s="1">
        <v>7052</v>
      </c>
      <c r="BA23" s="1">
        <v>6835.7</v>
      </c>
      <c r="BB23" s="1">
        <v>7108.3</v>
      </c>
      <c r="BC23" s="1">
        <v>6947.7</v>
      </c>
      <c r="BD23" s="1">
        <v>6998</v>
      </c>
      <c r="BE23" s="1">
        <v>7118.7</v>
      </c>
      <c r="BF23" s="1">
        <v>7449.4</v>
      </c>
      <c r="BG23" s="1">
        <v>7295.1</v>
      </c>
      <c r="BH23" s="1">
        <v>7543.6</v>
      </c>
      <c r="BI23" s="1">
        <v>6491</v>
      </c>
      <c r="BJ23" s="1">
        <v>6741.7</v>
      </c>
      <c r="BK23" s="1">
        <v>6741.8</v>
      </c>
      <c r="BL23" s="1">
        <v>6822.2</v>
      </c>
      <c r="BM23" s="1">
        <v>6950.5</v>
      </c>
      <c r="BN23" s="55">
        <v>7211.6</v>
      </c>
      <c r="BO23" s="55">
        <v>7368.6</v>
      </c>
      <c r="BP23" s="55">
        <v>7867.2</v>
      </c>
      <c r="BQ23" s="55">
        <v>8134.3</v>
      </c>
      <c r="BR23" s="55">
        <v>8492.7999999999993</v>
      </c>
      <c r="BS23" s="55">
        <v>8833.2000000000007</v>
      </c>
      <c r="BT23" s="55">
        <v>9469.6</v>
      </c>
      <c r="BU23" s="55">
        <v>9401.4</v>
      </c>
      <c r="BV23" s="55">
        <v>9593.9</v>
      </c>
    </row>
    <row r="24" spans="1:75" ht="12.75" customHeight="1" x14ac:dyDescent="0.2">
      <c r="A24" s="1" t="s">
        <v>12</v>
      </c>
      <c r="B24" s="1">
        <v>930.7</v>
      </c>
      <c r="C24" s="1">
        <v>1409.3000000000002</v>
      </c>
      <c r="D24" s="1">
        <v>1502.9999999999998</v>
      </c>
      <c r="E24" s="1">
        <v>1585.8000000000002</v>
      </c>
      <c r="F24" s="1">
        <v>1699.4</v>
      </c>
      <c r="G24" s="1">
        <v>1695.2</v>
      </c>
      <c r="H24" s="1">
        <v>1815.4</v>
      </c>
      <c r="I24" s="1">
        <v>1865.5999999999997</v>
      </c>
      <c r="J24" s="1">
        <v>1908.6</v>
      </c>
      <c r="K24" s="1">
        <v>1906.1</v>
      </c>
      <c r="L24" s="1">
        <v>2080.1</v>
      </c>
      <c r="M24" s="1">
        <v>2082.8000000000002</v>
      </c>
      <c r="N24" s="1">
        <v>2106.1</v>
      </c>
      <c r="O24" s="1">
        <v>1955.6</v>
      </c>
      <c r="P24" s="1">
        <v>1984.6999999999998</v>
      </c>
      <c r="Q24" s="1">
        <v>1942.4</v>
      </c>
      <c r="R24" s="1">
        <v>2073.1999999999998</v>
      </c>
      <c r="S24" s="1">
        <v>2169</v>
      </c>
      <c r="T24" s="1">
        <v>2341.6000000000004</v>
      </c>
      <c r="U24" s="1">
        <v>2446.7999999999997</v>
      </c>
      <c r="V24" s="1">
        <v>2617.8999999999996</v>
      </c>
      <c r="W24" s="1">
        <v>2599.6999999999998</v>
      </c>
      <c r="X24" s="1">
        <v>2698.9</v>
      </c>
      <c r="Y24" s="1">
        <v>2629.7000000000003</v>
      </c>
      <c r="Z24" s="1">
        <v>2337</v>
      </c>
      <c r="AA24" s="1">
        <v>2214.9</v>
      </c>
      <c r="AB24" s="1">
        <v>2081.6999999999998</v>
      </c>
      <c r="AC24" s="1">
        <v>2121.2999999999997</v>
      </c>
      <c r="AD24" s="1">
        <v>2188.4</v>
      </c>
      <c r="AE24" s="1">
        <v>2196</v>
      </c>
      <c r="AF24" s="1">
        <v>2167.4</v>
      </c>
      <c r="AG24" s="1">
        <v>2197.1000000000004</v>
      </c>
      <c r="AH24" s="1">
        <v>2155.4999999999995</v>
      </c>
      <c r="AI24" s="1">
        <v>2066.1</v>
      </c>
      <c r="AJ24" s="1">
        <v>2113.4999999999995</v>
      </c>
      <c r="AK24" s="1">
        <v>1946.5</v>
      </c>
      <c r="AL24" s="1">
        <v>1817.0000000000002</v>
      </c>
      <c r="AM24" s="1">
        <v>2687.7</v>
      </c>
      <c r="AN24" s="1">
        <v>2752.7</v>
      </c>
      <c r="AO24" s="1">
        <v>2795.1</v>
      </c>
      <c r="AP24" s="1">
        <v>2487.6999999999998</v>
      </c>
      <c r="AQ24" s="1">
        <v>2138.6999999999998</v>
      </c>
      <c r="AR24" s="1">
        <v>2073.8000000000002</v>
      </c>
      <c r="AS24" s="1">
        <v>2593.1999999999998</v>
      </c>
      <c r="AT24" s="1">
        <v>2487.6999999999998</v>
      </c>
      <c r="AU24" s="1">
        <v>2138.6999999999998</v>
      </c>
      <c r="AV24" s="1">
        <v>2073.8000000000002</v>
      </c>
      <c r="AW24" s="1">
        <v>2593.1999999999998</v>
      </c>
      <c r="AX24" s="1">
        <v>3220.1</v>
      </c>
      <c r="AY24" s="1">
        <v>3136.3</v>
      </c>
      <c r="AZ24" s="1">
        <v>3204.2</v>
      </c>
      <c r="BA24" s="1">
        <v>3169.3</v>
      </c>
      <c r="BB24" s="1">
        <v>3161.8</v>
      </c>
      <c r="BC24" s="1">
        <v>3066</v>
      </c>
      <c r="BD24" s="1">
        <v>3142.3</v>
      </c>
      <c r="BE24" s="1">
        <v>3145.5</v>
      </c>
      <c r="BF24" s="1">
        <v>3034.9</v>
      </c>
      <c r="BG24" s="1">
        <v>2666.9</v>
      </c>
      <c r="BH24" s="1">
        <v>2609.4</v>
      </c>
      <c r="BI24" s="1">
        <v>2029</v>
      </c>
      <c r="BJ24" s="1">
        <v>2425</v>
      </c>
      <c r="BK24" s="1">
        <v>1985.6</v>
      </c>
      <c r="BL24" s="1">
        <v>1770.6</v>
      </c>
      <c r="BM24" s="1">
        <v>1691.8</v>
      </c>
      <c r="BN24" s="55">
        <v>2237.3000000000002</v>
      </c>
      <c r="BO24" s="55">
        <v>2341.6999999999998</v>
      </c>
      <c r="BP24" s="55">
        <v>2711.7</v>
      </c>
      <c r="BQ24" s="55">
        <v>3100.4</v>
      </c>
      <c r="BR24" s="55">
        <v>3913.8</v>
      </c>
      <c r="BS24" s="55">
        <v>4590.6000000000004</v>
      </c>
      <c r="BT24" s="55">
        <v>4970.1000000000004</v>
      </c>
      <c r="BU24" s="55">
        <v>5030.7</v>
      </c>
      <c r="BV24" s="55">
        <v>5118.3</v>
      </c>
    </row>
    <row r="25" spans="1:75" ht="12.75" customHeight="1" x14ac:dyDescent="0.2">
      <c r="A25" s="1" t="s">
        <v>13</v>
      </c>
      <c r="B25" s="1">
        <v>990.6</v>
      </c>
      <c r="C25" s="1">
        <v>546.9</v>
      </c>
      <c r="D25" s="1">
        <v>437</v>
      </c>
      <c r="E25" s="1">
        <v>409.9</v>
      </c>
      <c r="F25" s="1">
        <v>300.2</v>
      </c>
      <c r="G25" s="1">
        <v>291</v>
      </c>
      <c r="H25" s="1">
        <v>293.8</v>
      </c>
      <c r="I25" s="1">
        <v>217.79999999999998</v>
      </c>
      <c r="J25" s="1">
        <v>250.2</v>
      </c>
      <c r="K25" s="1">
        <v>222.2</v>
      </c>
      <c r="L25" s="1">
        <v>306.8</v>
      </c>
      <c r="M25" s="1">
        <v>272.39999999999998</v>
      </c>
      <c r="N25" s="1">
        <v>283.89999999999998</v>
      </c>
      <c r="O25" s="1">
        <v>424.1</v>
      </c>
      <c r="P25" s="1">
        <v>517.9</v>
      </c>
      <c r="Q25" s="1">
        <v>439.70000000000005</v>
      </c>
      <c r="R25" s="1">
        <v>502.6</v>
      </c>
      <c r="S25" s="1">
        <v>499.1</v>
      </c>
      <c r="T25" s="1">
        <v>470.09999999999997</v>
      </c>
      <c r="U25" s="1">
        <v>533.4</v>
      </c>
      <c r="V25" s="1">
        <v>541.9</v>
      </c>
      <c r="W25" s="1">
        <v>547.4</v>
      </c>
      <c r="X25" s="1">
        <v>593.1</v>
      </c>
      <c r="Y25" s="1">
        <v>777.9</v>
      </c>
      <c r="Z25" s="1">
        <v>1097.3</v>
      </c>
      <c r="AA25" s="1">
        <v>1114</v>
      </c>
      <c r="AB25" s="1">
        <v>1177.4000000000001</v>
      </c>
      <c r="AC25" s="1">
        <v>1197.2</v>
      </c>
      <c r="AD25" s="1">
        <v>1193.7</v>
      </c>
      <c r="AE25" s="1">
        <v>1468</v>
      </c>
      <c r="AF25" s="1">
        <v>1476.4</v>
      </c>
      <c r="AG25" s="1">
        <v>1416.7</v>
      </c>
      <c r="AH25" s="1">
        <v>1448</v>
      </c>
      <c r="AI25" s="1">
        <v>1458</v>
      </c>
      <c r="AJ25" s="1">
        <v>1592.8000000000002</v>
      </c>
      <c r="AK25" s="1">
        <v>1601.5</v>
      </c>
      <c r="AL25" s="1">
        <v>1583.7</v>
      </c>
      <c r="AM25" s="1">
        <v>1508.4</v>
      </c>
      <c r="AN25" s="1">
        <v>1446.8999999999999</v>
      </c>
      <c r="AO25" s="1">
        <v>1455.4</v>
      </c>
      <c r="AP25" s="1">
        <v>1636.3000000000002</v>
      </c>
      <c r="AQ25" s="1">
        <v>1668.8</v>
      </c>
      <c r="AR25" s="1">
        <v>1635.7</v>
      </c>
      <c r="AS25" s="1">
        <v>1458.2</v>
      </c>
      <c r="AT25" s="1">
        <v>1636.3000000000002</v>
      </c>
      <c r="AU25" s="1">
        <v>1668.8</v>
      </c>
      <c r="AV25" s="1">
        <v>1635.7</v>
      </c>
      <c r="AW25" s="1">
        <v>1458.2</v>
      </c>
      <c r="AX25" s="1">
        <v>1426.6</v>
      </c>
      <c r="AY25" s="1">
        <v>1361.9</v>
      </c>
      <c r="AZ25" s="1">
        <v>1264.9000000000001</v>
      </c>
      <c r="BA25" s="1">
        <v>1001.6</v>
      </c>
      <c r="BB25" s="1">
        <v>1076.7</v>
      </c>
      <c r="BC25" s="1">
        <v>1028.3</v>
      </c>
      <c r="BD25" s="1">
        <v>1018.6</v>
      </c>
      <c r="BE25" s="1">
        <v>997.2</v>
      </c>
      <c r="BF25" s="1">
        <v>1316.4</v>
      </c>
      <c r="BG25" s="1">
        <v>1300</v>
      </c>
      <c r="BH25" s="1">
        <v>1275.0999999999999</v>
      </c>
      <c r="BI25" s="1">
        <v>1258.9000000000001</v>
      </c>
      <c r="BJ25" s="1">
        <v>1451.2</v>
      </c>
      <c r="BK25" s="1">
        <v>1423</v>
      </c>
      <c r="BL25" s="1">
        <v>1414.8</v>
      </c>
      <c r="BM25" s="1">
        <v>1405.5</v>
      </c>
      <c r="BN25" s="55">
        <v>1424.9</v>
      </c>
      <c r="BO25" s="55">
        <v>1406.1999999999998</v>
      </c>
      <c r="BP25" s="55">
        <v>1441.7</v>
      </c>
      <c r="BQ25" s="55">
        <v>1436.8</v>
      </c>
      <c r="BR25" s="55">
        <v>1164.2</v>
      </c>
      <c r="BS25" s="55">
        <v>1558.6</v>
      </c>
      <c r="BT25" s="55">
        <v>1579.2</v>
      </c>
      <c r="BU25" s="55">
        <v>1547</v>
      </c>
      <c r="BV25" s="55">
        <v>1632</v>
      </c>
    </row>
    <row r="26" spans="1:75" ht="12.75" customHeight="1" x14ac:dyDescent="0.2">
      <c r="A26" s="1" t="s">
        <v>154</v>
      </c>
      <c r="B26" s="1">
        <v>954.1</v>
      </c>
      <c r="C26" s="1">
        <v>514.29999999999995</v>
      </c>
      <c r="D26" s="1">
        <v>382.4</v>
      </c>
      <c r="E26" s="1">
        <v>367</v>
      </c>
      <c r="F26" s="1">
        <v>142.6</v>
      </c>
      <c r="G26" s="1">
        <v>144.30000000000001</v>
      </c>
      <c r="H26" s="1">
        <v>-100.59999999999997</v>
      </c>
      <c r="I26" s="1">
        <v>-148.70000000000002</v>
      </c>
      <c r="J26" s="1">
        <v>-152.80000000000001</v>
      </c>
      <c r="K26" s="1">
        <v>-101.60000000000002</v>
      </c>
      <c r="L26" s="1">
        <v>-188.8</v>
      </c>
      <c r="M26" s="1">
        <v>-32.900000000000006</v>
      </c>
      <c r="N26" s="1">
        <v>-100.70000000000002</v>
      </c>
      <c r="O26" s="1">
        <v>81.5</v>
      </c>
      <c r="P26" s="1">
        <v>50.199999999999989</v>
      </c>
      <c r="Q26" s="1">
        <v>76.100000000000023</v>
      </c>
      <c r="R26" s="1">
        <v>31.500000000000014</v>
      </c>
      <c r="S26" s="1">
        <v>58.100000000000009</v>
      </c>
      <c r="T26" s="1">
        <v>-152</v>
      </c>
      <c r="U26" s="1">
        <v>-264.00000000000006</v>
      </c>
      <c r="V26" s="1">
        <v>-559.5</v>
      </c>
      <c r="W26" s="1">
        <v>-348.30000000000007</v>
      </c>
      <c r="X26" s="1">
        <v>-363.99999999999994</v>
      </c>
      <c r="Y26" s="1">
        <v>-95.699999999999932</v>
      </c>
      <c r="Z26" s="1">
        <v>-19.100000000000051</v>
      </c>
      <c r="AA26" s="1">
        <v>315.99999999999994</v>
      </c>
      <c r="AB26" s="1">
        <v>411.30000000000018</v>
      </c>
      <c r="AC26" s="1">
        <v>700.5</v>
      </c>
      <c r="AD26" s="1">
        <v>800.1</v>
      </c>
      <c r="AE26" s="1">
        <v>819.99999999999989</v>
      </c>
      <c r="AF26" s="1">
        <v>688.10000000000014</v>
      </c>
      <c r="AG26" s="1">
        <v>792.2</v>
      </c>
      <c r="AH26" s="1">
        <v>899.89999999999986</v>
      </c>
      <c r="AI26" s="1">
        <v>920.89999999999986</v>
      </c>
      <c r="AJ26" s="1">
        <v>905.90000000000009</v>
      </c>
      <c r="AK26" s="1">
        <v>1080.5999999999999</v>
      </c>
      <c r="AL26" s="1">
        <v>1198.0999999999999</v>
      </c>
      <c r="AM26" s="1">
        <v>938.9000000000002</v>
      </c>
      <c r="AN26" s="1">
        <v>970.19999999999993</v>
      </c>
      <c r="AO26" s="1">
        <v>1074</v>
      </c>
      <c r="AP26" s="1">
        <v>1110.0000000000002</v>
      </c>
      <c r="AQ26" s="1">
        <v>1153.9000000000001</v>
      </c>
      <c r="AR26" s="1">
        <v>967.8</v>
      </c>
      <c r="AS26" s="1">
        <v>992.5</v>
      </c>
      <c r="AT26" s="1">
        <v>1110.0000000000002</v>
      </c>
      <c r="AU26" s="1">
        <v>1153.9000000000001</v>
      </c>
      <c r="AV26" s="1">
        <v>967.8</v>
      </c>
      <c r="AW26" s="1">
        <v>992.5</v>
      </c>
      <c r="AX26" s="1">
        <v>687.4</v>
      </c>
      <c r="AY26" s="1">
        <v>671.4</v>
      </c>
      <c r="AZ26" s="1">
        <v>463.6</v>
      </c>
      <c r="BA26" s="1">
        <v>454.4</v>
      </c>
      <c r="BB26" s="1">
        <v>302.39999999999998</v>
      </c>
      <c r="BC26" s="1">
        <v>639.5</v>
      </c>
      <c r="BD26" s="1">
        <v>637.1</v>
      </c>
      <c r="BE26" s="1">
        <v>609.70000000000005</v>
      </c>
      <c r="BF26" s="1">
        <v>886.4</v>
      </c>
      <c r="BG26" s="1">
        <v>989.3</v>
      </c>
      <c r="BH26" s="1">
        <v>829.2</v>
      </c>
      <c r="BI26" s="1">
        <v>713.7</v>
      </c>
      <c r="BJ26" s="1">
        <v>701.6</v>
      </c>
      <c r="BK26" s="1">
        <v>572.90000000000009</v>
      </c>
      <c r="BL26" s="1">
        <v>308.8</v>
      </c>
      <c r="BM26" s="1">
        <v>67.5</v>
      </c>
      <c r="BN26" s="55">
        <v>-44.799999999999955</v>
      </c>
      <c r="BO26" s="55">
        <v>-152.00000000000011</v>
      </c>
      <c r="BP26" s="55">
        <v>-538.40000000000009</v>
      </c>
      <c r="BQ26" s="55">
        <v>-546.50000000000011</v>
      </c>
      <c r="BR26" s="55">
        <v>-521.20000000000005</v>
      </c>
      <c r="BS26" s="55">
        <v>-119.00000000000011</v>
      </c>
      <c r="BT26" s="55">
        <v>-394.0999999999998</v>
      </c>
      <c r="BU26" s="55">
        <v>-409.20000000000016</v>
      </c>
      <c r="BV26" s="55">
        <v>-445.6</v>
      </c>
      <c r="BW26" s="1"/>
    </row>
    <row r="27" spans="1:75" s="10" customFormat="1" ht="12.75" customHeight="1" x14ac:dyDescent="0.2">
      <c r="A27" s="10" t="s">
        <v>16</v>
      </c>
      <c r="B27" s="10">
        <v>14520</v>
      </c>
      <c r="C27" s="10">
        <v>14555</v>
      </c>
      <c r="D27" s="10">
        <v>14654</v>
      </c>
      <c r="E27" s="10">
        <v>14668</v>
      </c>
      <c r="F27" s="10">
        <v>14788</v>
      </c>
      <c r="G27" s="10">
        <v>14892</v>
      </c>
      <c r="H27" s="10">
        <v>14969</v>
      </c>
      <c r="I27" s="10">
        <v>15044</v>
      </c>
      <c r="J27" s="10">
        <v>15660</v>
      </c>
      <c r="K27" s="10">
        <v>15769</v>
      </c>
      <c r="L27" s="10">
        <v>15843</v>
      </c>
      <c r="M27" s="10">
        <v>15922</v>
      </c>
      <c r="N27" s="10">
        <v>15851</v>
      </c>
      <c r="O27" s="10">
        <v>15721</v>
      </c>
      <c r="P27" s="10">
        <v>15685</v>
      </c>
      <c r="Q27" s="10">
        <v>15618</v>
      </c>
      <c r="R27" s="10">
        <v>15733</v>
      </c>
      <c r="S27" s="10">
        <v>15901</v>
      </c>
      <c r="T27" s="10">
        <v>16184</v>
      </c>
      <c r="U27" s="10">
        <v>16314</v>
      </c>
      <c r="V27" s="10">
        <v>16602</v>
      </c>
      <c r="W27" s="10">
        <v>16834</v>
      </c>
      <c r="X27" s="10">
        <v>17133</v>
      </c>
      <c r="Y27" s="10">
        <v>17168</v>
      </c>
      <c r="Z27" s="10">
        <v>17166</v>
      </c>
      <c r="AA27" s="10">
        <v>16759</v>
      </c>
      <c r="AB27" s="10">
        <v>16433</v>
      </c>
      <c r="AC27" s="10">
        <v>16292</v>
      </c>
      <c r="AD27" s="10">
        <v>16248</v>
      </c>
      <c r="AE27" s="10">
        <v>16203</v>
      </c>
      <c r="AF27" s="10">
        <v>16074</v>
      </c>
      <c r="AG27" s="10">
        <v>16009</v>
      </c>
      <c r="AH27" s="10">
        <v>16788</v>
      </c>
      <c r="AI27" s="10">
        <v>16758</v>
      </c>
      <c r="AJ27" s="10">
        <v>16724</v>
      </c>
      <c r="AK27" s="10">
        <v>16703</v>
      </c>
      <c r="AL27" s="10">
        <v>16844</v>
      </c>
      <c r="AM27" s="10">
        <v>16928</v>
      </c>
      <c r="AN27" s="10">
        <v>17021</v>
      </c>
      <c r="AO27" s="10">
        <v>16972</v>
      </c>
      <c r="AP27" s="10">
        <v>17048</v>
      </c>
      <c r="AQ27" s="10">
        <v>17081</v>
      </c>
      <c r="AR27" s="10">
        <v>17136</v>
      </c>
      <c r="AS27" s="10">
        <v>17205</v>
      </c>
      <c r="AT27" s="10">
        <v>17048</v>
      </c>
      <c r="AU27" s="10">
        <v>17081</v>
      </c>
      <c r="AV27" s="10">
        <v>17136</v>
      </c>
      <c r="AW27" s="10">
        <v>17205</v>
      </c>
      <c r="AX27" s="10">
        <v>13594</v>
      </c>
      <c r="AY27" s="10">
        <v>13689</v>
      </c>
      <c r="AZ27" s="10">
        <v>13798</v>
      </c>
      <c r="BA27" s="10">
        <v>13811</v>
      </c>
      <c r="BB27" s="10">
        <v>13983</v>
      </c>
      <c r="BC27" s="10">
        <v>14270</v>
      </c>
      <c r="BD27" s="10">
        <v>14407</v>
      </c>
      <c r="BE27" s="10">
        <v>14542</v>
      </c>
      <c r="BF27" s="10">
        <v>14744</v>
      </c>
      <c r="BG27" s="10">
        <v>14826</v>
      </c>
      <c r="BH27" s="10">
        <v>14775</v>
      </c>
      <c r="BI27" s="10">
        <v>14658</v>
      </c>
      <c r="BJ27" s="10">
        <v>14597</v>
      </c>
      <c r="BK27" s="10">
        <v>14382</v>
      </c>
      <c r="BL27" s="10">
        <v>14340</v>
      </c>
      <c r="BM27" s="10">
        <v>14283</v>
      </c>
      <c r="BN27" s="59">
        <v>14332</v>
      </c>
      <c r="BO27" s="59">
        <v>14345</v>
      </c>
      <c r="BP27" s="59">
        <v>14324</v>
      </c>
      <c r="BQ27" s="59">
        <v>14406</v>
      </c>
      <c r="BR27" s="59">
        <v>14595</v>
      </c>
      <c r="BS27" s="59">
        <v>15250</v>
      </c>
      <c r="BT27" s="59">
        <v>15476</v>
      </c>
      <c r="BU27" s="59">
        <v>15725</v>
      </c>
      <c r="BV27" s="59">
        <v>15877</v>
      </c>
    </row>
    <row r="28" spans="1:7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60"/>
      <c r="BO28" s="60"/>
      <c r="BP28" s="60"/>
      <c r="BQ28" s="60"/>
      <c r="BR28" s="66"/>
      <c r="BS28" s="66"/>
      <c r="BT28" s="66"/>
      <c r="BU28" s="66"/>
      <c r="BV28" s="60"/>
    </row>
    <row r="29" spans="1:7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F29" s="2"/>
      <c r="BG29" s="2"/>
      <c r="BH29" s="2"/>
      <c r="BI29" s="2"/>
      <c r="BN29" s="67"/>
      <c r="BO29" s="67"/>
      <c r="BR29" s="68"/>
      <c r="BS29" s="68"/>
      <c r="BT29" s="68"/>
      <c r="BU29" s="68"/>
      <c r="BV29" s="67"/>
    </row>
    <row r="30" spans="1:75" s="11" customFormat="1" x14ac:dyDescent="0.2">
      <c r="A30" s="24" t="s">
        <v>160</v>
      </c>
      <c r="BN30" s="61"/>
      <c r="BO30" s="61"/>
      <c r="BP30" s="61"/>
      <c r="BQ30" s="61"/>
      <c r="BR30" s="61"/>
      <c r="BS30" s="61"/>
      <c r="BT30" s="61"/>
      <c r="BU30" s="61"/>
      <c r="BV30" s="61"/>
    </row>
    <row r="31" spans="1:75" s="11" customFormat="1" ht="11.25" x14ac:dyDescent="0.2">
      <c r="BN31" s="61"/>
      <c r="BO31" s="61"/>
      <c r="BP31" s="61"/>
      <c r="BQ31" s="61"/>
      <c r="BR31" s="61"/>
      <c r="BS31" s="61"/>
      <c r="BT31" s="61"/>
      <c r="BU31" s="61"/>
      <c r="BV31" s="61"/>
    </row>
    <row r="32" spans="1:75" s="11" customFormat="1" ht="11.25" x14ac:dyDescent="0.2">
      <c r="BN32" s="61"/>
      <c r="BO32" s="61"/>
      <c r="BP32" s="61"/>
      <c r="BQ32" s="61"/>
      <c r="BR32" s="61"/>
      <c r="BS32" s="61"/>
      <c r="BT32" s="61"/>
      <c r="BU32" s="61"/>
      <c r="BV32" s="61"/>
    </row>
    <row r="33" spans="1:53" x14ac:dyDescent="0.2">
      <c r="A33" s="24"/>
    </row>
    <row r="36" spans="1:53" x14ac:dyDescent="0.2">
      <c r="AO36" s="17"/>
    </row>
    <row r="37" spans="1:53" ht="14.25" x14ac:dyDescent="0.2">
      <c r="AS37" s="20"/>
      <c r="BA37" s="20"/>
    </row>
  </sheetData>
  <pageMargins left="0.70866141732283472" right="0.70866141732283472" top="0.78740157480314965" bottom="0.78740157480314965" header="0.31496062992125984" footer="0.31496062992125984"/>
  <pageSetup paperSize="9" scale="94" orientation="landscape" r:id="rId1"/>
  <headerFooter>
    <oddHeader>&amp;C&amp;G</oddHeader>
    <oddFooter>&amp;A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V38"/>
  <sheetViews>
    <sheetView zoomScaleNormal="100" zoomScaleSheetLayoutView="100" workbookViewId="0">
      <pane xSplit="1" ySplit="4" topLeftCell="BN5" activePane="bottomRight" state="frozen"/>
      <selection activeCell="BC15" sqref="BC15"/>
      <selection pane="topRight" activeCell="BC15" sqref="BC15"/>
      <selection pane="bottomLeft" activeCell="BC15" sqref="BC15"/>
      <selection pane="bottomRight"/>
    </sheetView>
  </sheetViews>
  <sheetFormatPr baseColWidth="10" defaultColWidth="11.42578125" defaultRowHeight="12.75" outlineLevelCol="1" x14ac:dyDescent="0.2"/>
  <cols>
    <col min="1" max="1" width="49.140625" style="4" customWidth="1"/>
    <col min="2" max="61" width="11.42578125" style="4" hidden="1" customWidth="1" outlineLevel="1"/>
    <col min="62" max="65" width="0" style="4" hidden="1" customWidth="1" outlineLevel="1"/>
    <col min="66" max="66" width="11.42578125" style="4" collapsed="1"/>
    <col min="67" max="16384" width="11.42578125" style="4"/>
  </cols>
  <sheetData>
    <row r="1" spans="1:74" ht="15.75" x14ac:dyDescent="0.25">
      <c r="A1" s="3" t="s">
        <v>33</v>
      </c>
    </row>
    <row r="3" spans="1:74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112</v>
      </c>
      <c r="AS3" s="5"/>
      <c r="AT3" s="6"/>
      <c r="AU3" s="7">
        <v>2016</v>
      </c>
      <c r="AV3" s="7" t="s">
        <v>117</v>
      </c>
      <c r="AW3" s="6"/>
      <c r="AX3" s="5"/>
      <c r="AY3" s="8">
        <v>2017</v>
      </c>
      <c r="AZ3" s="8"/>
      <c r="BA3" s="5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5"/>
      <c r="BO3" s="8">
        <v>2021</v>
      </c>
      <c r="BP3" s="8"/>
      <c r="BQ3" s="5"/>
      <c r="BR3" s="7"/>
      <c r="BS3" s="7">
        <v>2022</v>
      </c>
      <c r="BT3" s="7"/>
      <c r="BU3" s="7"/>
      <c r="BV3" s="8">
        <v>2023</v>
      </c>
    </row>
    <row r="4" spans="1:74" ht="15" x14ac:dyDescent="0.2">
      <c r="A4" s="15"/>
      <c r="B4" s="18" t="s">
        <v>103</v>
      </c>
      <c r="C4" s="18" t="s">
        <v>104</v>
      </c>
      <c r="D4" s="18" t="s">
        <v>105</v>
      </c>
      <c r="E4" s="18" t="s">
        <v>106</v>
      </c>
      <c r="F4" s="18" t="s">
        <v>103</v>
      </c>
      <c r="G4" s="18" t="s">
        <v>104</v>
      </c>
      <c r="H4" s="18" t="s">
        <v>105</v>
      </c>
      <c r="I4" s="18" t="s">
        <v>106</v>
      </c>
      <c r="J4" s="18" t="s">
        <v>103</v>
      </c>
      <c r="K4" s="18" t="s">
        <v>104</v>
      </c>
      <c r="L4" s="18" t="s">
        <v>105</v>
      </c>
      <c r="M4" s="18" t="s">
        <v>106</v>
      </c>
      <c r="N4" s="18" t="s">
        <v>103</v>
      </c>
      <c r="O4" s="18" t="s">
        <v>104</v>
      </c>
      <c r="P4" s="18" t="s">
        <v>105</v>
      </c>
      <c r="Q4" s="18" t="s">
        <v>106</v>
      </c>
      <c r="R4" s="18" t="s">
        <v>103</v>
      </c>
      <c r="S4" s="18" t="s">
        <v>104</v>
      </c>
      <c r="T4" s="18" t="s">
        <v>105</v>
      </c>
      <c r="U4" s="18" t="s">
        <v>106</v>
      </c>
      <c r="V4" s="18" t="s">
        <v>103</v>
      </c>
      <c r="W4" s="18" t="s">
        <v>104</v>
      </c>
      <c r="X4" s="18" t="s">
        <v>105</v>
      </c>
      <c r="Y4" s="18" t="s">
        <v>106</v>
      </c>
      <c r="Z4" s="18" t="s">
        <v>103</v>
      </c>
      <c r="AA4" s="18" t="s">
        <v>104</v>
      </c>
      <c r="AB4" s="18" t="s">
        <v>105</v>
      </c>
      <c r="AC4" s="18" t="s">
        <v>106</v>
      </c>
      <c r="AD4" s="18" t="s">
        <v>103</v>
      </c>
      <c r="AE4" s="18" t="s">
        <v>104</v>
      </c>
      <c r="AF4" s="18" t="s">
        <v>105</v>
      </c>
      <c r="AG4" s="18" t="s">
        <v>106</v>
      </c>
      <c r="AH4" s="18" t="s">
        <v>103</v>
      </c>
      <c r="AI4" s="18" t="s">
        <v>104</v>
      </c>
      <c r="AJ4" s="18" t="s">
        <v>105</v>
      </c>
      <c r="AK4" s="18" t="s">
        <v>106</v>
      </c>
      <c r="AL4" s="18" t="s">
        <v>103</v>
      </c>
      <c r="AM4" s="18" t="s">
        <v>104</v>
      </c>
      <c r="AN4" s="18" t="s">
        <v>105</v>
      </c>
      <c r="AO4" s="18" t="s">
        <v>106</v>
      </c>
      <c r="AP4" s="18" t="s">
        <v>103</v>
      </c>
      <c r="AQ4" s="18" t="s">
        <v>104</v>
      </c>
      <c r="AR4" s="18" t="s">
        <v>105</v>
      </c>
      <c r="AS4" s="18" t="s">
        <v>106</v>
      </c>
      <c r="AT4" s="18" t="s">
        <v>103</v>
      </c>
      <c r="AU4" s="18" t="s">
        <v>104</v>
      </c>
      <c r="AV4" s="18" t="s">
        <v>105</v>
      </c>
      <c r="AW4" s="18" t="s">
        <v>106</v>
      </c>
      <c r="AX4" s="18" t="s">
        <v>103</v>
      </c>
      <c r="AY4" s="18" t="s">
        <v>104</v>
      </c>
      <c r="AZ4" s="18" t="s">
        <v>105</v>
      </c>
      <c r="BA4" s="18" t="s">
        <v>106</v>
      </c>
      <c r="BB4" s="18" t="s">
        <v>140</v>
      </c>
      <c r="BC4" s="18" t="s">
        <v>141</v>
      </c>
      <c r="BD4" s="18" t="s">
        <v>105</v>
      </c>
      <c r="BE4" s="18" t="s">
        <v>106</v>
      </c>
      <c r="BF4" s="18" t="s">
        <v>103</v>
      </c>
      <c r="BG4" s="18" t="s">
        <v>104</v>
      </c>
      <c r="BH4" s="18" t="s">
        <v>105</v>
      </c>
      <c r="BI4" s="18" t="s">
        <v>106</v>
      </c>
      <c r="BJ4" s="18" t="s">
        <v>103</v>
      </c>
      <c r="BK4" s="18" t="s">
        <v>104</v>
      </c>
      <c r="BL4" s="18" t="s">
        <v>105</v>
      </c>
      <c r="BM4" s="18" t="s">
        <v>106</v>
      </c>
      <c r="BN4" s="18" t="s">
        <v>103</v>
      </c>
      <c r="BO4" s="18" t="s">
        <v>104</v>
      </c>
      <c r="BP4" s="18" t="s">
        <v>105</v>
      </c>
      <c r="BQ4" s="18" t="s">
        <v>106</v>
      </c>
      <c r="BR4" s="18" t="s">
        <v>103</v>
      </c>
      <c r="BS4" s="18" t="s">
        <v>104</v>
      </c>
      <c r="BT4" s="18" t="s">
        <v>105</v>
      </c>
      <c r="BU4" s="18" t="s">
        <v>106</v>
      </c>
      <c r="BV4" s="18" t="s">
        <v>103</v>
      </c>
    </row>
    <row r="6" spans="1:74" ht="12.75" customHeight="1" x14ac:dyDescent="0.2">
      <c r="A6" s="1" t="s">
        <v>5</v>
      </c>
      <c r="B6" s="1">
        <v>798.5</v>
      </c>
      <c r="C6" s="1">
        <v>1628.9</v>
      </c>
      <c r="D6" s="1">
        <v>2486.1999999999998</v>
      </c>
      <c r="E6" s="1">
        <v>3336.9</v>
      </c>
      <c r="F6" s="1">
        <v>943.7</v>
      </c>
      <c r="G6" s="1">
        <v>1902.7</v>
      </c>
      <c r="H6" s="1">
        <v>2861.2</v>
      </c>
      <c r="I6" s="1">
        <v>3781.2999999999997</v>
      </c>
      <c r="J6" s="1">
        <v>1019.5</v>
      </c>
      <c r="K6" s="1">
        <v>2142.5</v>
      </c>
      <c r="L6" s="1">
        <v>3299.4</v>
      </c>
      <c r="M6" s="1">
        <v>4298.1000000000004</v>
      </c>
      <c r="N6" s="1">
        <v>872.5</v>
      </c>
      <c r="O6" s="1">
        <v>1798</v>
      </c>
      <c r="P6" s="1">
        <v>2784.5</v>
      </c>
      <c r="Q6" s="1">
        <v>3719.3</v>
      </c>
      <c r="R6" s="1">
        <v>1067</v>
      </c>
      <c r="S6" s="1">
        <v>2269</v>
      </c>
      <c r="T6" s="1">
        <v>3538.5</v>
      </c>
      <c r="U6" s="1">
        <v>4748.3999999999996</v>
      </c>
      <c r="V6" s="1">
        <v>1291.7</v>
      </c>
      <c r="W6" s="1">
        <v>2617.5</v>
      </c>
      <c r="X6" s="1">
        <v>3898.1</v>
      </c>
      <c r="Y6" s="1">
        <v>4909.7</v>
      </c>
      <c r="Z6" s="1">
        <v>1194.3</v>
      </c>
      <c r="AA6" s="1">
        <v>2416.8000000000002</v>
      </c>
      <c r="AB6" s="1">
        <v>3617.7000000000003</v>
      </c>
      <c r="AC6" s="1">
        <v>4634.9000000000005</v>
      </c>
      <c r="AD6" s="1">
        <v>1076.3</v>
      </c>
      <c r="AE6" s="1">
        <v>2226.6</v>
      </c>
      <c r="AF6" s="1">
        <v>3392</v>
      </c>
      <c r="AG6" s="1">
        <v>4478.8999999999996</v>
      </c>
      <c r="AH6" s="1">
        <v>1157.4000000000001</v>
      </c>
      <c r="AI6" s="1">
        <v>2399.6999999999998</v>
      </c>
      <c r="AJ6" s="1">
        <v>3631.8999999999996</v>
      </c>
      <c r="AK6" s="1">
        <v>4826.3999999999996</v>
      </c>
      <c r="AL6" s="1">
        <v>1334.9</v>
      </c>
      <c r="AM6" s="1">
        <v>2705.4</v>
      </c>
      <c r="AN6" s="1">
        <v>4063.3</v>
      </c>
      <c r="AO6" s="1">
        <v>5296.2</v>
      </c>
      <c r="AP6" s="1">
        <v>1314.3</v>
      </c>
      <c r="AQ6" s="1">
        <v>2700.5</v>
      </c>
      <c r="AR6" s="1">
        <v>4046.6</v>
      </c>
      <c r="AS6" s="1">
        <v>5404.2</v>
      </c>
      <c r="AT6" s="1">
        <v>1133.0999999999999</v>
      </c>
      <c r="AU6" s="1">
        <v>2332.3000000000002</v>
      </c>
      <c r="AV6" s="1">
        <v>3483.1</v>
      </c>
      <c r="AW6" s="1">
        <v>4634.2</v>
      </c>
      <c r="AX6" s="1">
        <v>1218.8</v>
      </c>
      <c r="AY6" s="1">
        <v>2437.1</v>
      </c>
      <c r="AZ6" s="1">
        <v>3748.7</v>
      </c>
      <c r="BA6" s="1">
        <v>4924.2</v>
      </c>
      <c r="BB6" s="1">
        <v>1217.5999999999999</v>
      </c>
      <c r="BC6" s="1">
        <v>2547.5</v>
      </c>
      <c r="BD6" s="1">
        <v>3790.2</v>
      </c>
      <c r="BE6" s="1">
        <v>4978.8</v>
      </c>
      <c r="BF6" s="1">
        <v>1235.7</v>
      </c>
      <c r="BG6" s="1">
        <v>2504.1999999999998</v>
      </c>
      <c r="BH6" s="1">
        <v>3772.1</v>
      </c>
      <c r="BI6" s="1">
        <v>4927.6000000000004</v>
      </c>
      <c r="BJ6" s="1">
        <v>1197.5</v>
      </c>
      <c r="BK6" s="1">
        <v>2269.9</v>
      </c>
      <c r="BL6" s="1">
        <v>3453</v>
      </c>
      <c r="BM6" s="1">
        <v>4692.2</v>
      </c>
      <c r="BN6" s="1">
        <v>1359.6</v>
      </c>
      <c r="BO6" s="1">
        <v>2860.6</v>
      </c>
      <c r="BP6" s="1">
        <v>4519.2</v>
      </c>
      <c r="BQ6" s="1">
        <v>6207.5</v>
      </c>
      <c r="BR6" s="1">
        <v>2076.1999999999998</v>
      </c>
      <c r="BS6" s="1">
        <v>4250.3999999999996</v>
      </c>
      <c r="BT6" s="1">
        <v>6382.6</v>
      </c>
      <c r="BU6" s="1">
        <v>8209.2999999999993</v>
      </c>
      <c r="BV6" s="1">
        <v>1744</v>
      </c>
    </row>
    <row r="7" spans="1:74" ht="12.75" customHeight="1" x14ac:dyDescent="0.2">
      <c r="A7" s="1" t="s">
        <v>18</v>
      </c>
      <c r="B7" s="1">
        <v>-572.4</v>
      </c>
      <c r="C7" s="1">
        <v>-1168.2</v>
      </c>
      <c r="D7" s="1">
        <v>-1774.3</v>
      </c>
      <c r="E7" s="1">
        <v>-2378</v>
      </c>
      <c r="F7" s="1">
        <v>-638.6</v>
      </c>
      <c r="G7" s="1">
        <v>-1290.5999999999999</v>
      </c>
      <c r="H7" s="1">
        <v>-1938.6999999999998</v>
      </c>
      <c r="I7" s="1">
        <v>-2629.2999999999997</v>
      </c>
      <c r="J7" s="1">
        <v>-700.6</v>
      </c>
      <c r="K7" s="1">
        <v>-1476.7</v>
      </c>
      <c r="L7" s="1">
        <v>-2268.6</v>
      </c>
      <c r="M7" s="1">
        <v>-3110.1</v>
      </c>
      <c r="N7" s="1">
        <v>-656</v>
      </c>
      <c r="O7" s="1">
        <v>-1359.1</v>
      </c>
      <c r="P7" s="1">
        <v>-2084.1</v>
      </c>
      <c r="Q7" s="1">
        <v>-2875.8</v>
      </c>
      <c r="R7" s="1">
        <v>-777.7</v>
      </c>
      <c r="S7" s="1">
        <v>-1625.9</v>
      </c>
      <c r="T7" s="1">
        <v>-2492.6000000000004</v>
      </c>
      <c r="U7" s="1">
        <v>-3402.1</v>
      </c>
      <c r="V7" s="1">
        <v>-892.5</v>
      </c>
      <c r="W7" s="1">
        <v>-1856.5</v>
      </c>
      <c r="X7" s="1">
        <v>-2836.2</v>
      </c>
      <c r="Y7" s="1">
        <v>-3747.2</v>
      </c>
      <c r="Z7" s="1">
        <v>-977.8</v>
      </c>
      <c r="AA7" s="1">
        <v>-1958.3</v>
      </c>
      <c r="AB7" s="1">
        <v>-2949.6</v>
      </c>
      <c r="AC7" s="1">
        <v>-3815.3999999999996</v>
      </c>
      <c r="AD7" s="1">
        <v>-952.4</v>
      </c>
      <c r="AE7" s="1">
        <v>-1921.3</v>
      </c>
      <c r="AF7" s="1">
        <v>-2918.8</v>
      </c>
      <c r="AG7" s="1">
        <v>-3815.4</v>
      </c>
      <c r="AH7" s="1">
        <v>-993</v>
      </c>
      <c r="AI7" s="1">
        <v>-2000.9</v>
      </c>
      <c r="AJ7" s="1">
        <v>-2996.5</v>
      </c>
      <c r="AK7" s="1">
        <v>-3982.2</v>
      </c>
      <c r="AL7" s="1">
        <v>-1043.3</v>
      </c>
      <c r="AM7" s="1">
        <v>-2116.3000000000002</v>
      </c>
      <c r="AN7" s="1">
        <v>-3175.6000000000004</v>
      </c>
      <c r="AO7" s="1">
        <v>-4167.1000000000004</v>
      </c>
      <c r="AP7" s="1">
        <v>-1094.9000000000001</v>
      </c>
      <c r="AQ7" s="1">
        <v>-2220.4</v>
      </c>
      <c r="AR7" s="1">
        <v>-3283.1</v>
      </c>
      <c r="AS7" s="1">
        <v>-4413.5</v>
      </c>
      <c r="AT7" s="1">
        <v>-946.1</v>
      </c>
      <c r="AU7" s="1">
        <v>-1922.7</v>
      </c>
      <c r="AV7" s="1">
        <v>-2834</v>
      </c>
      <c r="AW7" s="1">
        <v>-3811.4</v>
      </c>
      <c r="AX7" s="1">
        <v>-1004.8</v>
      </c>
      <c r="AY7" s="1">
        <v>-1985.3</v>
      </c>
      <c r="AZ7" s="1">
        <v>-3018</v>
      </c>
      <c r="BA7" s="1">
        <v>-3969.8</v>
      </c>
      <c r="BB7" s="1">
        <v>-974.7</v>
      </c>
      <c r="BC7" s="1">
        <v>-2053.1</v>
      </c>
      <c r="BD7" s="1">
        <v>-3068.4</v>
      </c>
      <c r="BE7" s="1">
        <v>-4104.1000000000004</v>
      </c>
      <c r="BF7" s="1">
        <v>-1086.4000000000001</v>
      </c>
      <c r="BG7" s="1">
        <v>-2165.8000000000002</v>
      </c>
      <c r="BH7" s="1">
        <v>-3150.8</v>
      </c>
      <c r="BI7" s="1">
        <v>-4124.3999999999996</v>
      </c>
      <c r="BJ7" s="1">
        <v>-975.9</v>
      </c>
      <c r="BK7" s="1">
        <v>1913.6</v>
      </c>
      <c r="BL7" s="1">
        <v>-2876.5</v>
      </c>
      <c r="BM7" s="1">
        <v>-3822.3</v>
      </c>
      <c r="BN7" s="1">
        <v>-1059.7</v>
      </c>
      <c r="BO7" s="1">
        <v>-2186.9</v>
      </c>
      <c r="BP7" s="1">
        <v>-3359.3</v>
      </c>
      <c r="BQ7" s="1">
        <v>-4535</v>
      </c>
      <c r="BR7" s="1">
        <v>-1408.6</v>
      </c>
      <c r="BS7" s="1">
        <v>-2936.6</v>
      </c>
      <c r="BT7" s="1">
        <v>-4580.8</v>
      </c>
      <c r="BU7" s="1">
        <v>-6048.5</v>
      </c>
      <c r="BV7" s="1">
        <v>-1414.9</v>
      </c>
    </row>
    <row r="8" spans="1:74" ht="12.75" customHeight="1" x14ac:dyDescent="0.2">
      <c r="A8" s="12" t="s">
        <v>19</v>
      </c>
      <c r="B8" s="12">
        <v>226.1</v>
      </c>
      <c r="C8" s="12">
        <v>460.70000000000005</v>
      </c>
      <c r="D8" s="12">
        <v>711.89999999999986</v>
      </c>
      <c r="E8" s="12">
        <v>958.90000000000009</v>
      </c>
      <c r="F8" s="12">
        <v>305.10000000000002</v>
      </c>
      <c r="G8" s="12">
        <v>612.10000000000014</v>
      </c>
      <c r="H8" s="12">
        <v>922.5</v>
      </c>
      <c r="I8" s="12">
        <v>1152</v>
      </c>
      <c r="J8" s="12">
        <v>318.89999999999998</v>
      </c>
      <c r="K8" s="12">
        <v>665.8</v>
      </c>
      <c r="L8" s="12">
        <v>1030.8000000000002</v>
      </c>
      <c r="M8" s="12">
        <v>1188.0000000000005</v>
      </c>
      <c r="N8" s="12">
        <v>216.5</v>
      </c>
      <c r="O8" s="12">
        <v>438.90000000000009</v>
      </c>
      <c r="P8" s="12">
        <v>700.40000000000009</v>
      </c>
      <c r="Q8" s="12">
        <v>843.5</v>
      </c>
      <c r="R8" s="12">
        <v>289.29999999999995</v>
      </c>
      <c r="S8" s="12">
        <v>643.09999999999991</v>
      </c>
      <c r="T8" s="12">
        <v>1045.8999999999996</v>
      </c>
      <c r="U8" s="12">
        <v>1346.2999999999997</v>
      </c>
      <c r="V8" s="12">
        <v>399.20000000000005</v>
      </c>
      <c r="W8" s="12">
        <v>761</v>
      </c>
      <c r="X8" s="12">
        <v>1061.9000000000001</v>
      </c>
      <c r="Y8" s="12">
        <v>1162.5</v>
      </c>
      <c r="Z8" s="12">
        <v>216.5</v>
      </c>
      <c r="AA8" s="12">
        <v>458.50000000000023</v>
      </c>
      <c r="AB8" s="12">
        <v>668.10000000000036</v>
      </c>
      <c r="AC8" s="12">
        <v>819.50000000000091</v>
      </c>
      <c r="AD8" s="12">
        <v>123.89999999999998</v>
      </c>
      <c r="AE8" s="12">
        <v>305.29999999999995</v>
      </c>
      <c r="AF8" s="12">
        <v>473.19999999999982</v>
      </c>
      <c r="AG8" s="12">
        <v>663.49999999999955</v>
      </c>
      <c r="AH8" s="12">
        <v>164.40000000000009</v>
      </c>
      <c r="AI8" s="12">
        <v>398.79999999999973</v>
      </c>
      <c r="AJ8" s="12">
        <v>635.39999999999964</v>
      </c>
      <c r="AK8" s="12">
        <v>844.19999999999982</v>
      </c>
      <c r="AL8" s="12">
        <v>291.60000000000014</v>
      </c>
      <c r="AM8" s="12">
        <v>589.09999999999991</v>
      </c>
      <c r="AN8" s="12">
        <v>887.69999999999982</v>
      </c>
      <c r="AO8" s="12">
        <v>1129.0999999999995</v>
      </c>
      <c r="AP8" s="12">
        <v>219.39999999999986</v>
      </c>
      <c r="AQ8" s="12">
        <v>480.09999999999991</v>
      </c>
      <c r="AR8" s="12">
        <v>763.5</v>
      </c>
      <c r="AS8" s="12">
        <v>990.7</v>
      </c>
      <c r="AT8" s="12">
        <v>187</v>
      </c>
      <c r="AU8" s="12">
        <v>409.60000000000014</v>
      </c>
      <c r="AV8" s="12">
        <v>649.09999999999991</v>
      </c>
      <c r="AW8" s="12">
        <v>822.79999999999973</v>
      </c>
      <c r="AX8" s="12">
        <v>214</v>
      </c>
      <c r="AY8" s="12">
        <v>451.8</v>
      </c>
      <c r="AZ8" s="12">
        <v>730.7</v>
      </c>
      <c r="BA8" s="12">
        <v>954.4</v>
      </c>
      <c r="BB8" s="12">
        <v>242.9</v>
      </c>
      <c r="BC8" s="12">
        <v>494.4</v>
      </c>
      <c r="BD8" s="12">
        <v>721.8</v>
      </c>
      <c r="BE8" s="12">
        <v>874.7</v>
      </c>
      <c r="BF8" s="12">
        <v>149.30000000000001</v>
      </c>
      <c r="BG8" s="12">
        <v>338.4</v>
      </c>
      <c r="BH8" s="12">
        <v>621.29999999999995</v>
      </c>
      <c r="BI8" s="12">
        <v>803.2</v>
      </c>
      <c r="BJ8" s="12">
        <v>221.6</v>
      </c>
      <c r="BK8" s="12">
        <v>356.3</v>
      </c>
      <c r="BL8" s="12">
        <v>576.5</v>
      </c>
      <c r="BM8" s="12">
        <v>869.9</v>
      </c>
      <c r="BN8" s="12">
        <v>299.89999999999998</v>
      </c>
      <c r="BO8" s="12">
        <v>673.7</v>
      </c>
      <c r="BP8" s="12">
        <v>1159.9000000000001</v>
      </c>
      <c r="BQ8" s="12">
        <v>1672.5</v>
      </c>
      <c r="BR8" s="12">
        <v>667.6</v>
      </c>
      <c r="BS8" s="12">
        <v>1313.8</v>
      </c>
      <c r="BT8" s="12">
        <v>1801.8</v>
      </c>
      <c r="BU8" s="12">
        <v>2160.8000000000002</v>
      </c>
      <c r="BV8" s="12">
        <v>329.1</v>
      </c>
    </row>
    <row r="9" spans="1:74" ht="12.7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9"/>
      <c r="BJ9" s="1"/>
      <c r="BK9" s="1"/>
      <c r="BL9" s="1"/>
      <c r="BM9" s="1"/>
      <c r="BN9" s="1"/>
      <c r="BO9" s="1"/>
      <c r="BP9" s="1"/>
      <c r="BQ9" s="9">
        <f>BQ8/BQ6</f>
        <v>0.2694321385420862</v>
      </c>
      <c r="BR9" s="1"/>
      <c r="BS9" s="1"/>
      <c r="BT9" s="1"/>
      <c r="BU9" s="1"/>
      <c r="BV9" s="1"/>
    </row>
    <row r="10" spans="1:74" ht="12.75" customHeight="1" x14ac:dyDescent="0.2">
      <c r="A10" s="1" t="s">
        <v>20</v>
      </c>
      <c r="B10" s="1">
        <v>-54.4</v>
      </c>
      <c r="C10" s="1">
        <v>-110.4</v>
      </c>
      <c r="D10" s="1">
        <v>-165.5</v>
      </c>
      <c r="E10" s="1">
        <v>-223.9</v>
      </c>
      <c r="F10" s="1">
        <v>-54.6</v>
      </c>
      <c r="G10" s="1">
        <v>-113.2</v>
      </c>
      <c r="H10" s="1">
        <v>-171.6</v>
      </c>
      <c r="I10" s="1">
        <v>-233.5</v>
      </c>
      <c r="J10" s="1">
        <v>-59.8</v>
      </c>
      <c r="K10" s="1">
        <v>-124.89999999999999</v>
      </c>
      <c r="L10" s="1">
        <v>-186.1</v>
      </c>
      <c r="M10" s="1">
        <v>-257.60000000000002</v>
      </c>
      <c r="N10" s="1">
        <v>-58.1</v>
      </c>
      <c r="O10" s="1">
        <v>-117.2</v>
      </c>
      <c r="P10" s="1">
        <v>-176.3</v>
      </c>
      <c r="Q10" s="1">
        <v>-246.4</v>
      </c>
      <c r="R10" s="1">
        <v>-63.3</v>
      </c>
      <c r="S10" s="1">
        <v>-132.30000000000001</v>
      </c>
      <c r="T10" s="1">
        <v>-199.10000000000002</v>
      </c>
      <c r="U10" s="1">
        <v>-269.60000000000002</v>
      </c>
      <c r="V10" s="1">
        <v>-66.900000000000006</v>
      </c>
      <c r="W10" s="1">
        <v>-139.4</v>
      </c>
      <c r="X10" s="1">
        <v>-207.2</v>
      </c>
      <c r="Y10" s="1">
        <v>-280.79999999999995</v>
      </c>
      <c r="Z10" s="1">
        <v>-67.599999999999994</v>
      </c>
      <c r="AA10" s="1">
        <v>-137</v>
      </c>
      <c r="AB10" s="1">
        <v>-204.9</v>
      </c>
      <c r="AC10" s="1">
        <v>-279.5</v>
      </c>
      <c r="AD10" s="1">
        <v>-65</v>
      </c>
      <c r="AE10" s="1">
        <v>-133.80000000000001</v>
      </c>
      <c r="AF10" s="1">
        <v>-202</v>
      </c>
      <c r="AG10" s="1">
        <v>-272</v>
      </c>
      <c r="AH10" s="1">
        <v>-67.8</v>
      </c>
      <c r="AI10" s="1">
        <v>-137.19999999999999</v>
      </c>
      <c r="AJ10" s="1">
        <v>-206.79999999999998</v>
      </c>
      <c r="AK10" s="1">
        <v>-280.60000000000002</v>
      </c>
      <c r="AL10" s="1">
        <v>-75</v>
      </c>
      <c r="AM10" s="1">
        <v>-153.9</v>
      </c>
      <c r="AN10" s="1">
        <v>-231</v>
      </c>
      <c r="AO10" s="1">
        <v>-314.2</v>
      </c>
      <c r="AP10" s="1">
        <v>-77.5</v>
      </c>
      <c r="AQ10" s="1">
        <v>-157.69999999999999</v>
      </c>
      <c r="AR10" s="1">
        <v>-236.8</v>
      </c>
      <c r="AS10" s="1">
        <v>-321.60000000000002</v>
      </c>
      <c r="AT10" s="1">
        <v>-62.8</v>
      </c>
      <c r="AU10" s="1">
        <v>-127.69999999999999</v>
      </c>
      <c r="AV10" s="1">
        <v>-191.79999999999998</v>
      </c>
      <c r="AW10" s="1">
        <v>-261.10000000000002</v>
      </c>
      <c r="AX10" s="1">
        <v>-70.599999999999994</v>
      </c>
      <c r="AY10" s="1">
        <v>-143.5</v>
      </c>
      <c r="AZ10" s="1">
        <v>-213.8</v>
      </c>
      <c r="BA10" s="1">
        <v>-292.39999999999998</v>
      </c>
      <c r="BB10" s="1">
        <v>-72.7</v>
      </c>
      <c r="BC10" s="1">
        <v>-149.30000000000001</v>
      </c>
      <c r="BD10" s="1">
        <v>-224.1</v>
      </c>
      <c r="BE10" s="1">
        <v>-303.5</v>
      </c>
      <c r="BF10" s="1">
        <v>-78.900000000000006</v>
      </c>
      <c r="BG10" s="1">
        <v>-160.5</v>
      </c>
      <c r="BH10" s="1">
        <v>-239.1</v>
      </c>
      <c r="BI10" s="1">
        <v>-314.5</v>
      </c>
      <c r="BJ10" s="1">
        <v>-76.8</v>
      </c>
      <c r="BK10" s="1">
        <v>-147.30000000000001</v>
      </c>
      <c r="BL10" s="1">
        <v>-218.5</v>
      </c>
      <c r="BM10" s="1">
        <v>-290.60000000000002</v>
      </c>
      <c r="BN10" s="1">
        <v>-70.099999999999994</v>
      </c>
      <c r="BO10" s="1">
        <v>-144.5</v>
      </c>
      <c r="BP10" s="1">
        <v>-217.8</v>
      </c>
      <c r="BQ10" s="1">
        <v>-297.60000000000002</v>
      </c>
      <c r="BR10" s="1">
        <v>-76.5</v>
      </c>
      <c r="BS10" s="1">
        <v>-160.30000000000001</v>
      </c>
      <c r="BT10" s="1">
        <v>-250.1</v>
      </c>
      <c r="BU10" s="1">
        <v>-342.5</v>
      </c>
      <c r="BV10" s="1">
        <v>-85</v>
      </c>
    </row>
    <row r="11" spans="1:74" ht="12.75" customHeight="1" x14ac:dyDescent="0.2">
      <c r="A11" s="1" t="s">
        <v>21</v>
      </c>
      <c r="B11" s="1">
        <v>-36.5</v>
      </c>
      <c r="C11" s="1">
        <v>-73.5</v>
      </c>
      <c r="D11" s="1">
        <v>-109.4</v>
      </c>
      <c r="E11" s="1">
        <v>-152.30000000000001</v>
      </c>
      <c r="F11" s="1">
        <v>-36</v>
      </c>
      <c r="G11" s="1">
        <v>-75.099999999999994</v>
      </c>
      <c r="H11" s="1">
        <v>-114.69999999999999</v>
      </c>
      <c r="I11" s="1">
        <v>-152.5</v>
      </c>
      <c r="J11" s="1">
        <v>-38.299999999999997</v>
      </c>
      <c r="K11" s="1">
        <v>-77.5</v>
      </c>
      <c r="L11" s="1">
        <v>-117.4</v>
      </c>
      <c r="M11" s="1">
        <v>-163.19999999999999</v>
      </c>
      <c r="N11" s="1">
        <v>-37.700000000000003</v>
      </c>
      <c r="O11" s="1">
        <v>-77.599999999999994</v>
      </c>
      <c r="P11" s="1">
        <v>-116.6</v>
      </c>
      <c r="Q11" s="1">
        <v>-164</v>
      </c>
      <c r="R11" s="1">
        <v>-40.299999999999997</v>
      </c>
      <c r="S11" s="1">
        <v>-82.1</v>
      </c>
      <c r="T11" s="1">
        <v>-122.19999999999999</v>
      </c>
      <c r="U11" s="1">
        <v>-165.1</v>
      </c>
      <c r="V11" s="1">
        <v>-42.6</v>
      </c>
      <c r="W11" s="1">
        <v>-85.9</v>
      </c>
      <c r="X11" s="1">
        <v>-127.30000000000001</v>
      </c>
      <c r="Y11" s="1">
        <v>-172.9</v>
      </c>
      <c r="Z11" s="1">
        <v>-43.3</v>
      </c>
      <c r="AA11" s="1">
        <v>-87</v>
      </c>
      <c r="AB11" s="1">
        <v>-129</v>
      </c>
      <c r="AC11" s="1">
        <v>-173.7</v>
      </c>
      <c r="AD11" s="1">
        <v>-40.1</v>
      </c>
      <c r="AE11" s="1">
        <v>-82.2</v>
      </c>
      <c r="AF11" s="1">
        <v>-122.80000000000001</v>
      </c>
      <c r="AG11" s="1">
        <v>-173.8</v>
      </c>
      <c r="AH11" s="1">
        <v>-47.9</v>
      </c>
      <c r="AI11" s="1">
        <v>-91.1</v>
      </c>
      <c r="AJ11" s="1">
        <v>-134.5</v>
      </c>
      <c r="AK11" s="1">
        <v>-183.1</v>
      </c>
      <c r="AL11" s="1">
        <v>-44.7</v>
      </c>
      <c r="AM11" s="1">
        <v>-87.800000000000011</v>
      </c>
      <c r="AN11" s="1">
        <v>-130.30000000000001</v>
      </c>
      <c r="AO11" s="1">
        <v>-175.3</v>
      </c>
      <c r="AP11" s="1">
        <v>-45</v>
      </c>
      <c r="AQ11" s="1">
        <v>-90.2</v>
      </c>
      <c r="AR11" s="1">
        <v>-136</v>
      </c>
      <c r="AS11" s="1">
        <v>-183.4</v>
      </c>
      <c r="AT11" s="1">
        <v>-37.199999999999996</v>
      </c>
      <c r="AU11" s="1">
        <v>-74.3</v>
      </c>
      <c r="AV11" s="1">
        <v>-111.2</v>
      </c>
      <c r="AW11" s="1">
        <v>-150</v>
      </c>
      <c r="AX11" s="1">
        <v>-42.5</v>
      </c>
      <c r="AY11" s="1">
        <v>-81.3</v>
      </c>
      <c r="AZ11" s="1">
        <v>-117</v>
      </c>
      <c r="BA11" s="1">
        <v>-153.1</v>
      </c>
      <c r="BB11" s="1">
        <v>-41.7</v>
      </c>
      <c r="BC11" s="1">
        <v>-81.900000000000006</v>
      </c>
      <c r="BD11" s="1">
        <v>-122.3</v>
      </c>
      <c r="BE11" s="1">
        <v>-164.6</v>
      </c>
      <c r="BF11" s="1">
        <v>-48.1</v>
      </c>
      <c r="BG11" s="1">
        <v>-92.5</v>
      </c>
      <c r="BH11" s="1">
        <v>-134.9</v>
      </c>
      <c r="BI11" s="1">
        <v>-173.3</v>
      </c>
      <c r="BJ11" s="1">
        <v>-40.9</v>
      </c>
      <c r="BK11" s="1">
        <v>-79.400000000000006</v>
      </c>
      <c r="BL11" s="1">
        <v>-116.4</v>
      </c>
      <c r="BM11" s="1">
        <v>-156.6</v>
      </c>
      <c r="BN11" s="1">
        <v>-41.4</v>
      </c>
      <c r="BO11" s="1">
        <v>-84.1</v>
      </c>
      <c r="BP11" s="1">
        <v>-121.9</v>
      </c>
      <c r="BQ11" s="1">
        <v>-164.2</v>
      </c>
      <c r="BR11" s="1">
        <v>-42.6</v>
      </c>
      <c r="BS11" s="1">
        <v>-84.9</v>
      </c>
      <c r="BT11" s="1">
        <v>-130.19999999999999</v>
      </c>
      <c r="BU11" s="1">
        <v>-178.4</v>
      </c>
      <c r="BV11" s="1">
        <v>-46.1</v>
      </c>
    </row>
    <row r="12" spans="1:74" ht="12.75" customHeight="1" x14ac:dyDescent="0.2">
      <c r="A12" s="1" t="s">
        <v>22</v>
      </c>
      <c r="B12" s="1">
        <v>-22.2</v>
      </c>
      <c r="C12" s="1">
        <v>-45.2</v>
      </c>
      <c r="D12" s="1">
        <v>-67.2</v>
      </c>
      <c r="E12" s="1">
        <v>-92.5</v>
      </c>
      <c r="F12" s="1">
        <v>-21.1</v>
      </c>
      <c r="G12" s="1">
        <v>-43.7</v>
      </c>
      <c r="H12" s="1">
        <v>-67.5</v>
      </c>
      <c r="I12" s="1">
        <v>-94.1</v>
      </c>
      <c r="J12" s="1">
        <v>-26</v>
      </c>
      <c r="K12" s="1">
        <v>-51.6</v>
      </c>
      <c r="L12" s="1">
        <v>-76.2</v>
      </c>
      <c r="M12" s="1">
        <v>-109.5</v>
      </c>
      <c r="N12" s="1">
        <v>-20.100000000000001</v>
      </c>
      <c r="O12" s="1">
        <v>-41.900000000000006</v>
      </c>
      <c r="P12" s="1">
        <v>-63.400000000000006</v>
      </c>
      <c r="Q12" s="1">
        <v>-95.5</v>
      </c>
      <c r="R12" s="1">
        <v>-25.1</v>
      </c>
      <c r="S12" s="1">
        <v>-52.2</v>
      </c>
      <c r="T12" s="1">
        <v>-78.2</v>
      </c>
      <c r="U12" s="1">
        <v>-113.3</v>
      </c>
      <c r="V12" s="1">
        <v>-29.1</v>
      </c>
      <c r="W12" s="1">
        <v>-59.1</v>
      </c>
      <c r="X12" s="1">
        <v>-88.8</v>
      </c>
      <c r="Y12" s="1">
        <v>-124</v>
      </c>
      <c r="Z12" s="1">
        <v>-30.6</v>
      </c>
      <c r="AA12" s="1">
        <v>-59.8</v>
      </c>
      <c r="AB12" s="1">
        <v>-86.4</v>
      </c>
      <c r="AC12" s="1">
        <v>-118.5</v>
      </c>
      <c r="AD12" s="1">
        <v>-24.4</v>
      </c>
      <c r="AE12" s="1">
        <v>-49.3</v>
      </c>
      <c r="AF12" s="1">
        <v>-73.400000000000006</v>
      </c>
      <c r="AG12" s="1">
        <v>-111.7</v>
      </c>
      <c r="AH12" s="1">
        <v>-30.1</v>
      </c>
      <c r="AI12" s="1">
        <v>-62.1</v>
      </c>
      <c r="AJ12" s="1">
        <v>-89.5</v>
      </c>
      <c r="AK12" s="1">
        <v>-123.7</v>
      </c>
      <c r="AL12" s="1">
        <v>-34.200000000000003</v>
      </c>
      <c r="AM12" s="1">
        <v>-65.599999999999994</v>
      </c>
      <c r="AN12" s="1">
        <v>-94.899999999999991</v>
      </c>
      <c r="AO12" s="1">
        <v>-134</v>
      </c>
      <c r="AP12" s="1">
        <v>-37.6</v>
      </c>
      <c r="AQ12" s="1">
        <v>-69.5</v>
      </c>
      <c r="AR12" s="1">
        <v>-105.5</v>
      </c>
      <c r="AS12" s="1">
        <v>-147.30000000000001</v>
      </c>
      <c r="AT12" s="1">
        <v>-32.1</v>
      </c>
      <c r="AU12" s="1">
        <v>-58.5</v>
      </c>
      <c r="AV12" s="1">
        <v>-89.5</v>
      </c>
      <c r="AW12" s="1">
        <v>-126.7</v>
      </c>
      <c r="AX12" s="1">
        <v>-37.9</v>
      </c>
      <c r="AY12" s="1">
        <v>-75.2</v>
      </c>
      <c r="AZ12" s="1">
        <v>-109.6</v>
      </c>
      <c r="BA12" s="1">
        <v>-148.5</v>
      </c>
      <c r="BB12" s="1">
        <v>-37.200000000000003</v>
      </c>
      <c r="BC12" s="1">
        <v>-77.099999999999994</v>
      </c>
      <c r="BD12" s="1">
        <v>-116.7</v>
      </c>
      <c r="BE12" s="1">
        <v>-159.69999999999999</v>
      </c>
      <c r="BF12" s="1">
        <v>-40</v>
      </c>
      <c r="BG12" s="1">
        <v>-78</v>
      </c>
      <c r="BH12" s="1">
        <v>-112.9</v>
      </c>
      <c r="BI12" s="1">
        <v>-145.6</v>
      </c>
      <c r="BJ12" s="1">
        <v>-35.799999999999997</v>
      </c>
      <c r="BK12" s="1">
        <v>-69.900000000000006</v>
      </c>
      <c r="BL12" s="1">
        <v>-102.4</v>
      </c>
      <c r="BM12" s="1">
        <v>-139.5</v>
      </c>
      <c r="BN12" s="1">
        <v>-34.4</v>
      </c>
      <c r="BO12" s="1">
        <v>-74.8</v>
      </c>
      <c r="BP12" s="1">
        <v>-111.3</v>
      </c>
      <c r="BQ12" s="1">
        <v>-158.80000000000001</v>
      </c>
      <c r="BR12" s="1">
        <v>-40.299999999999997</v>
      </c>
      <c r="BS12" s="1">
        <v>-85.3</v>
      </c>
      <c r="BT12" s="1">
        <v>-130.4</v>
      </c>
      <c r="BU12" s="1">
        <v>-183.2</v>
      </c>
      <c r="BV12" s="1">
        <v>-43.6</v>
      </c>
    </row>
    <row r="13" spans="1:74" ht="12.75" customHeight="1" x14ac:dyDescent="0.2">
      <c r="A13" s="1" t="s">
        <v>23</v>
      </c>
      <c r="B13" s="1">
        <v>15.8</v>
      </c>
      <c r="C13" s="1">
        <v>36.4</v>
      </c>
      <c r="D13" s="1">
        <v>54.6</v>
      </c>
      <c r="E13" s="1">
        <v>77.400000000000006</v>
      </c>
      <c r="F13" s="1">
        <v>19.100000000000001</v>
      </c>
      <c r="G13" s="1">
        <v>40.799999999999997</v>
      </c>
      <c r="H13" s="1">
        <v>69.900000000000006</v>
      </c>
      <c r="I13" s="1">
        <v>116.4</v>
      </c>
      <c r="J13" s="1">
        <v>73.3</v>
      </c>
      <c r="K13" s="1">
        <v>125.8</v>
      </c>
      <c r="L13" s="1">
        <v>207.2</v>
      </c>
      <c r="M13" s="1">
        <v>344.6</v>
      </c>
      <c r="N13" s="1">
        <v>58.6</v>
      </c>
      <c r="O13" s="1">
        <v>125.69999999999999</v>
      </c>
      <c r="P13" s="1">
        <v>159</v>
      </c>
      <c r="Q13" s="1">
        <v>207.8</v>
      </c>
      <c r="R13" s="1">
        <v>43.1</v>
      </c>
      <c r="S13" s="1">
        <v>121</v>
      </c>
      <c r="T13" s="1">
        <v>149.6</v>
      </c>
      <c r="U13" s="1">
        <v>214.1</v>
      </c>
      <c r="V13" s="1">
        <v>40.6</v>
      </c>
      <c r="W13" s="1">
        <v>76.5</v>
      </c>
      <c r="X13" s="1">
        <v>144.80000000000001</v>
      </c>
      <c r="Y13" s="1">
        <v>286.60000000000002</v>
      </c>
      <c r="Z13" s="1">
        <v>94.6</v>
      </c>
      <c r="AA13" s="1">
        <v>163.89999999999998</v>
      </c>
      <c r="AB13" s="1">
        <v>223.49999999999997</v>
      </c>
      <c r="AC13" s="1">
        <v>366.69999999999993</v>
      </c>
      <c r="AD13" s="1">
        <v>120.7</v>
      </c>
      <c r="AE13" s="1">
        <v>172.3</v>
      </c>
      <c r="AF13" s="1">
        <v>207.3</v>
      </c>
      <c r="AG13" s="1">
        <v>254.5</v>
      </c>
      <c r="AH13" s="1">
        <v>143</v>
      </c>
      <c r="AI13" s="1">
        <v>167.8</v>
      </c>
      <c r="AJ13" s="1">
        <v>327.5</v>
      </c>
      <c r="AK13" s="1">
        <v>365.1</v>
      </c>
      <c r="AL13" s="1">
        <v>112.2</v>
      </c>
      <c r="AM13" s="1">
        <v>234.60000000000002</v>
      </c>
      <c r="AN13" s="1">
        <v>281.5</v>
      </c>
      <c r="AO13" s="1">
        <v>377.4</v>
      </c>
      <c r="AP13" s="1">
        <v>46.4</v>
      </c>
      <c r="AQ13" s="1">
        <v>95</v>
      </c>
      <c r="AR13" s="1">
        <v>117.4</v>
      </c>
      <c r="AS13" s="1">
        <v>194.3</v>
      </c>
      <c r="AT13" s="1">
        <v>29.9</v>
      </c>
      <c r="AU13" s="1">
        <v>66.599999999999994</v>
      </c>
      <c r="AV13" s="1">
        <v>82.6</v>
      </c>
      <c r="AW13" s="1">
        <v>141.9</v>
      </c>
      <c r="AX13" s="1">
        <v>25.3</v>
      </c>
      <c r="AY13" s="1">
        <v>45.2</v>
      </c>
      <c r="AZ13" s="1">
        <v>64.099999999999994</v>
      </c>
      <c r="BA13" s="1">
        <v>84.2</v>
      </c>
      <c r="BB13" s="1">
        <v>26</v>
      </c>
      <c r="BC13" s="1">
        <v>50.7</v>
      </c>
      <c r="BD13" s="1">
        <v>70.599999999999994</v>
      </c>
      <c r="BE13" s="1">
        <v>96</v>
      </c>
      <c r="BF13" s="1">
        <v>16.5</v>
      </c>
      <c r="BG13" s="1">
        <v>63.8</v>
      </c>
      <c r="BH13" s="1">
        <v>77.5</v>
      </c>
      <c r="BI13" s="1">
        <v>97</v>
      </c>
      <c r="BJ13" s="1">
        <v>24</v>
      </c>
      <c r="BK13" s="1">
        <v>47.5</v>
      </c>
      <c r="BL13" s="1">
        <v>65.099999999999994</v>
      </c>
      <c r="BM13" s="1">
        <v>85.5</v>
      </c>
      <c r="BN13" s="1">
        <v>21.7</v>
      </c>
      <c r="BO13" s="1">
        <v>33.1</v>
      </c>
      <c r="BP13" s="1">
        <v>46.8</v>
      </c>
      <c r="BQ13" s="1">
        <v>88.6</v>
      </c>
      <c r="BR13" s="1">
        <v>23.7</v>
      </c>
      <c r="BS13" s="1">
        <v>85.3</v>
      </c>
      <c r="BT13" s="1">
        <v>147.69999999999999</v>
      </c>
      <c r="BU13" s="1">
        <v>176.6</v>
      </c>
      <c r="BV13" s="1">
        <v>30.6</v>
      </c>
    </row>
    <row r="14" spans="1:74" ht="12.75" customHeight="1" x14ac:dyDescent="0.2">
      <c r="A14" s="1" t="s">
        <v>24</v>
      </c>
      <c r="B14" s="1">
        <v>-23.7</v>
      </c>
      <c r="C14" s="1">
        <v>-59.5</v>
      </c>
      <c r="D14" s="1">
        <v>-72.7</v>
      </c>
      <c r="E14" s="1">
        <v>-109.3</v>
      </c>
      <c r="F14" s="1">
        <v>-24.2</v>
      </c>
      <c r="G14" s="1">
        <v>-59.2</v>
      </c>
      <c r="H14" s="1">
        <v>-86.9</v>
      </c>
      <c r="I14" s="1">
        <v>-137.10000000000002</v>
      </c>
      <c r="J14" s="1">
        <v>-59.1</v>
      </c>
      <c r="K14" s="1">
        <v>-92.1</v>
      </c>
      <c r="L14" s="1">
        <v>-165.7</v>
      </c>
      <c r="M14" s="1">
        <v>-321</v>
      </c>
      <c r="N14" s="1">
        <v>-77.8</v>
      </c>
      <c r="O14" s="1">
        <v>-266.2</v>
      </c>
      <c r="P14" s="1">
        <v>-298</v>
      </c>
      <c r="Q14" s="1">
        <v>-391.3</v>
      </c>
      <c r="R14" s="1">
        <v>-38.4</v>
      </c>
      <c r="S14" s="1">
        <v>-113.5</v>
      </c>
      <c r="T14" s="1">
        <v>-163</v>
      </c>
      <c r="U14" s="1">
        <v>-209.8</v>
      </c>
      <c r="V14" s="1">
        <v>-49.2</v>
      </c>
      <c r="W14" s="1">
        <v>-77.599999999999994</v>
      </c>
      <c r="X14" s="1">
        <v>-112.6</v>
      </c>
      <c r="Y14" s="1">
        <v>-260.5</v>
      </c>
      <c r="Z14" s="1">
        <v>-82.8</v>
      </c>
      <c r="AA14" s="1">
        <v>-137.69999999999999</v>
      </c>
      <c r="AB14" s="1">
        <v>-198.2</v>
      </c>
      <c r="AC14" s="1">
        <v>-265.39999999999998</v>
      </c>
      <c r="AD14" s="1">
        <v>-72.400000000000006</v>
      </c>
      <c r="AE14" s="1">
        <v>-109.60000000000001</v>
      </c>
      <c r="AF14" s="1">
        <v>-136.70000000000002</v>
      </c>
      <c r="AG14" s="1">
        <v>-210.2</v>
      </c>
      <c r="AH14" s="1">
        <v>-27.7</v>
      </c>
      <c r="AI14" s="1">
        <v>-60.8</v>
      </c>
      <c r="AJ14" s="1">
        <v>-122.9</v>
      </c>
      <c r="AK14" s="1">
        <v>-181.6</v>
      </c>
      <c r="AL14" s="1">
        <v>-122.8</v>
      </c>
      <c r="AM14" s="1">
        <v>-202</v>
      </c>
      <c r="AN14" s="1">
        <v>-276.2</v>
      </c>
      <c r="AO14" s="1">
        <v>-412.7</v>
      </c>
      <c r="AP14" s="1">
        <v>-49.3</v>
      </c>
      <c r="AQ14" s="1">
        <v>-91.5</v>
      </c>
      <c r="AR14" s="1">
        <v>-120.3</v>
      </c>
      <c r="AS14" s="1">
        <v>-167.6</v>
      </c>
      <c r="AT14" s="1">
        <v>-23.2</v>
      </c>
      <c r="AU14" s="1">
        <v>-50.7</v>
      </c>
      <c r="AV14" s="1">
        <v>-65.2</v>
      </c>
      <c r="AW14" s="1">
        <v>-90.5</v>
      </c>
      <c r="AX14" s="1">
        <v>-15.2</v>
      </c>
      <c r="AY14" s="1">
        <v>-28.8</v>
      </c>
      <c r="AZ14" s="1">
        <v>-47.2</v>
      </c>
      <c r="BA14" s="1">
        <v>-64.8</v>
      </c>
      <c r="BB14" s="1">
        <v>-17.3</v>
      </c>
      <c r="BC14" s="1">
        <v>-35.700000000000003</v>
      </c>
      <c r="BD14" s="1">
        <v>-50.4</v>
      </c>
      <c r="BE14" s="1">
        <v>-85</v>
      </c>
      <c r="BF14" s="1">
        <v>-20.5</v>
      </c>
      <c r="BG14" s="1">
        <v>-37</v>
      </c>
      <c r="BH14" s="1">
        <v>-51.6</v>
      </c>
      <c r="BI14" s="1">
        <v>-857.4</v>
      </c>
      <c r="BJ14" s="1">
        <v>-30</v>
      </c>
      <c r="BK14" s="1">
        <v>-55.5</v>
      </c>
      <c r="BL14" s="1">
        <v>-71.8</v>
      </c>
      <c r="BM14" s="1">
        <v>-142.9</v>
      </c>
      <c r="BN14" s="1">
        <v>-13.7</v>
      </c>
      <c r="BO14" s="1">
        <v>-27.5</v>
      </c>
      <c r="BP14" s="1">
        <v>-39</v>
      </c>
      <c r="BQ14" s="1">
        <v>-68.7</v>
      </c>
      <c r="BR14" s="1">
        <v>-21</v>
      </c>
      <c r="BS14" s="1">
        <v>-51.1</v>
      </c>
      <c r="BT14" s="1">
        <v>-103</v>
      </c>
      <c r="BU14" s="1">
        <v>-156.19999999999999</v>
      </c>
      <c r="BV14" s="1">
        <v>-28</v>
      </c>
    </row>
    <row r="15" spans="1:74" ht="12.75" customHeight="1" x14ac:dyDescent="0.2">
      <c r="A15" s="12" t="s">
        <v>25</v>
      </c>
      <c r="B15" s="12">
        <v>105.1</v>
      </c>
      <c r="C15" s="12">
        <v>208.50000000000006</v>
      </c>
      <c r="D15" s="12">
        <v>351.69999999999993</v>
      </c>
      <c r="E15" s="12">
        <v>458.3</v>
      </c>
      <c r="F15" s="12">
        <v>188.30000000000004</v>
      </c>
      <c r="G15" s="12">
        <v>361.70000000000022</v>
      </c>
      <c r="H15" s="12">
        <v>551.70000000000005</v>
      </c>
      <c r="I15" s="12">
        <v>651.19999999999993</v>
      </c>
      <c r="J15" s="12">
        <v>208.99999999999997</v>
      </c>
      <c r="K15" s="12">
        <v>445.49999999999989</v>
      </c>
      <c r="L15" s="12">
        <v>692.60000000000014</v>
      </c>
      <c r="M15" s="12">
        <v>681.30000000000052</v>
      </c>
      <c r="N15" s="12">
        <v>81.399999999999991</v>
      </c>
      <c r="O15" s="12">
        <v>61.700000000000102</v>
      </c>
      <c r="P15" s="12">
        <v>205.10000000000014</v>
      </c>
      <c r="Q15" s="12">
        <v>154.10000000000008</v>
      </c>
      <c r="R15" s="12">
        <v>165.29999999999993</v>
      </c>
      <c r="S15" s="12">
        <v>383.99999999999994</v>
      </c>
      <c r="T15" s="12">
        <v>632.99999999999966</v>
      </c>
      <c r="U15" s="12">
        <v>802.59999999999991</v>
      </c>
      <c r="V15" s="12">
        <v>252.00000000000006</v>
      </c>
      <c r="W15" s="12">
        <v>475.5</v>
      </c>
      <c r="X15" s="12">
        <v>670.80000000000007</v>
      </c>
      <c r="Y15" s="12">
        <v>610.90000000000009</v>
      </c>
      <c r="Z15" s="12">
        <v>86.8</v>
      </c>
      <c r="AA15" s="12">
        <v>200.9000000000002</v>
      </c>
      <c r="AB15" s="12">
        <v>273.10000000000036</v>
      </c>
      <c r="AC15" s="12">
        <v>349.10000000000093</v>
      </c>
      <c r="AD15" s="12">
        <v>42.699999999999974</v>
      </c>
      <c r="AE15" s="12">
        <v>102.69999999999995</v>
      </c>
      <c r="AF15" s="12">
        <v>145.59999999999982</v>
      </c>
      <c r="AG15" s="12">
        <v>150.29999999999956</v>
      </c>
      <c r="AH15" s="12">
        <v>133.90000000000009</v>
      </c>
      <c r="AI15" s="12">
        <v>215.39999999999975</v>
      </c>
      <c r="AJ15" s="12">
        <v>409.1999999999997</v>
      </c>
      <c r="AK15" s="12">
        <v>440.29999999999984</v>
      </c>
      <c r="AL15" s="12">
        <v>127.10000000000015</v>
      </c>
      <c r="AM15" s="12">
        <v>314.39999999999998</v>
      </c>
      <c r="AN15" s="12">
        <v>436.7999999999999</v>
      </c>
      <c r="AO15" s="12">
        <v>470.29999999999944</v>
      </c>
      <c r="AP15" s="12">
        <v>56.399999999999864</v>
      </c>
      <c r="AQ15" s="12">
        <v>166.19999999999993</v>
      </c>
      <c r="AR15" s="12">
        <v>282.3</v>
      </c>
      <c r="AS15" s="12">
        <v>365.0999999999998</v>
      </c>
      <c r="AT15" s="12">
        <v>61.599999999999994</v>
      </c>
      <c r="AU15" s="12">
        <v>165.00000000000011</v>
      </c>
      <c r="AV15" s="12">
        <v>273.99999999999994</v>
      </c>
      <c r="AW15" s="12">
        <v>336.39999999999975</v>
      </c>
      <c r="AX15" s="12">
        <v>73.099999999999994</v>
      </c>
      <c r="AY15" s="12">
        <v>168.2</v>
      </c>
      <c r="AZ15" s="12">
        <v>307.2</v>
      </c>
      <c r="BA15" s="12">
        <v>379.8</v>
      </c>
      <c r="BB15" s="12">
        <v>100</v>
      </c>
      <c r="BC15" s="12">
        <v>201.1</v>
      </c>
      <c r="BD15" s="12">
        <v>278.89999999999998</v>
      </c>
      <c r="BE15" s="12">
        <v>257.89999999999998</v>
      </c>
      <c r="BF15" s="12">
        <v>-21.7</v>
      </c>
      <c r="BG15" s="12">
        <v>34.200000000000003</v>
      </c>
      <c r="BH15" s="12">
        <v>160.30000000000001</v>
      </c>
      <c r="BI15" s="12">
        <v>-590.6</v>
      </c>
      <c r="BJ15" s="12">
        <v>62.1</v>
      </c>
      <c r="BK15" s="12">
        <v>51.7</v>
      </c>
      <c r="BL15" s="12">
        <v>132.5</v>
      </c>
      <c r="BM15" s="12">
        <v>225.8</v>
      </c>
      <c r="BN15" s="12">
        <v>162</v>
      </c>
      <c r="BO15" s="12">
        <v>375.9</v>
      </c>
      <c r="BP15" s="12">
        <v>716.7</v>
      </c>
      <c r="BQ15" s="12">
        <v>1071.8</v>
      </c>
      <c r="BR15" s="12">
        <v>510.9</v>
      </c>
      <c r="BS15" s="12">
        <v>1017.5</v>
      </c>
      <c r="BT15" s="12">
        <v>1335.8</v>
      </c>
      <c r="BU15" s="12">
        <v>1477.1</v>
      </c>
      <c r="BV15" s="12">
        <v>157</v>
      </c>
    </row>
    <row r="16" spans="1:74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</row>
    <row r="17" spans="1:74" ht="12.75" customHeight="1" x14ac:dyDescent="0.2">
      <c r="A17" s="1" t="s">
        <v>135</v>
      </c>
      <c r="B17" s="1">
        <v>0.6</v>
      </c>
      <c r="C17" s="1">
        <v>0.8</v>
      </c>
      <c r="D17" s="1">
        <v>-2.2999999999999998</v>
      </c>
      <c r="E17" s="1">
        <v>-9.6999999999999993</v>
      </c>
      <c r="F17" s="1">
        <v>-0.4</v>
      </c>
      <c r="G17" s="1">
        <v>-3.6999999999999997</v>
      </c>
      <c r="H17" s="1">
        <v>-7.1</v>
      </c>
      <c r="I17" s="1">
        <v>-9.3000000000000007</v>
      </c>
      <c r="J17" s="1">
        <v>-10.3</v>
      </c>
      <c r="K17" s="1">
        <v>-21.9</v>
      </c>
      <c r="L17" s="1">
        <v>-31.099999999999998</v>
      </c>
      <c r="M17" s="1">
        <v>-33.699999999999996</v>
      </c>
      <c r="N17" s="1">
        <v>-23.2</v>
      </c>
      <c r="O17" s="1">
        <v>-57.2</v>
      </c>
      <c r="P17" s="1">
        <v>-117.80000000000001</v>
      </c>
      <c r="Q17" s="1">
        <v>-127.4</v>
      </c>
      <c r="R17" s="1">
        <v>-11.6</v>
      </c>
      <c r="S17" s="1">
        <v>-25.6</v>
      </c>
      <c r="T17" s="1">
        <v>-40.400000000000006</v>
      </c>
      <c r="U17" s="1">
        <v>-38</v>
      </c>
      <c r="V17" s="1">
        <v>-6.1</v>
      </c>
      <c r="W17" s="1">
        <v>-14.5</v>
      </c>
      <c r="X17" s="1">
        <v>-12.6</v>
      </c>
      <c r="Y17" s="1">
        <v>-7.6999999999999993</v>
      </c>
      <c r="Z17" s="1">
        <v>-3</v>
      </c>
      <c r="AA17" s="1">
        <v>-5.2</v>
      </c>
      <c r="AB17" s="1">
        <v>-4.9000000000000004</v>
      </c>
      <c r="AC17" s="1">
        <v>-82.600000000000009</v>
      </c>
      <c r="AD17" s="1">
        <v>-10.5</v>
      </c>
      <c r="AE17" s="1">
        <v>-18</v>
      </c>
      <c r="AF17" s="1">
        <v>-25.9</v>
      </c>
      <c r="AG17" s="1">
        <v>-36.1</v>
      </c>
      <c r="AH17" s="1">
        <v>-0.1</v>
      </c>
      <c r="AI17" s="1">
        <v>0.5</v>
      </c>
      <c r="AJ17" s="1">
        <v>2.9</v>
      </c>
      <c r="AK17" s="1">
        <v>2.9</v>
      </c>
      <c r="AL17" s="1">
        <v>-0.8</v>
      </c>
      <c r="AM17" s="1">
        <v>-0.20000000000000007</v>
      </c>
      <c r="AN17" s="1">
        <v>2.9</v>
      </c>
      <c r="AO17" s="1">
        <v>3.3</v>
      </c>
      <c r="AP17" s="1">
        <v>2.5</v>
      </c>
      <c r="AQ17" s="1">
        <v>2.7</v>
      </c>
      <c r="AR17" s="1">
        <v>1.7</v>
      </c>
      <c r="AS17" s="1">
        <v>0.20000000000000018</v>
      </c>
      <c r="AT17" s="1">
        <v>2.5</v>
      </c>
      <c r="AU17" s="1">
        <v>2.7</v>
      </c>
      <c r="AV17" s="1">
        <v>1.7</v>
      </c>
      <c r="AW17" s="1">
        <v>0.20000000000000018</v>
      </c>
      <c r="AX17" s="1">
        <v>0.1</v>
      </c>
      <c r="AY17" s="1">
        <v>5</v>
      </c>
      <c r="AZ17" s="1">
        <v>21.3</v>
      </c>
      <c r="BA17" s="1">
        <v>42</v>
      </c>
      <c r="BB17" s="1">
        <v>21.7</v>
      </c>
      <c r="BC17" s="1">
        <v>45.6</v>
      </c>
      <c r="BD17" s="1">
        <v>74.3</v>
      </c>
      <c r="BE17" s="1">
        <v>131.69999999999999</v>
      </c>
      <c r="BF17" s="1">
        <v>21.8</v>
      </c>
      <c r="BG17" s="1">
        <v>36.6</v>
      </c>
      <c r="BH17" s="1">
        <v>47.6</v>
      </c>
      <c r="BI17" s="1">
        <v>54.3</v>
      </c>
      <c r="BJ17" s="1">
        <v>7.7</v>
      </c>
      <c r="BK17" s="1">
        <v>17.8</v>
      </c>
      <c r="BL17" s="1">
        <v>27.6</v>
      </c>
      <c r="BM17" s="1">
        <v>34.9</v>
      </c>
      <c r="BN17" s="1">
        <v>4.2000000000000011</v>
      </c>
      <c r="BO17" s="1">
        <v>18.3</v>
      </c>
      <c r="BP17" s="1">
        <v>36</v>
      </c>
      <c r="BQ17" s="1">
        <v>62.4</v>
      </c>
      <c r="BR17" s="1">
        <v>38.6</v>
      </c>
      <c r="BS17" s="1">
        <v>59.8</v>
      </c>
      <c r="BT17" s="1">
        <v>92.2</v>
      </c>
      <c r="BU17" s="1">
        <v>200.9</v>
      </c>
      <c r="BV17" s="1">
        <v>21.1</v>
      </c>
    </row>
    <row r="18" spans="1:74" ht="12.75" customHeight="1" x14ac:dyDescent="0.2">
      <c r="A18" s="1" t="s">
        <v>26</v>
      </c>
      <c r="B18" s="1">
        <v>0</v>
      </c>
      <c r="C18" s="1">
        <v>8.1999999999999993</v>
      </c>
      <c r="D18" s="1">
        <v>7.6</v>
      </c>
      <c r="E18" s="1">
        <v>7.7</v>
      </c>
      <c r="F18" s="1">
        <v>0</v>
      </c>
      <c r="G18" s="1">
        <v>8.1</v>
      </c>
      <c r="H18" s="1">
        <v>8.2999999999999989</v>
      </c>
      <c r="I18" s="1">
        <v>7.6999999999999993</v>
      </c>
      <c r="J18" s="1">
        <v>0</v>
      </c>
      <c r="K18" s="1">
        <v>0</v>
      </c>
      <c r="L18" s="1">
        <v>0</v>
      </c>
      <c r="M18" s="1">
        <v>0.3</v>
      </c>
      <c r="N18" s="1">
        <v>0</v>
      </c>
      <c r="O18" s="1">
        <v>0</v>
      </c>
      <c r="P18" s="1">
        <v>0.1</v>
      </c>
      <c r="Q18" s="1">
        <v>0.1</v>
      </c>
      <c r="R18" s="1">
        <v>0</v>
      </c>
      <c r="S18" s="1">
        <v>0</v>
      </c>
      <c r="T18" s="1">
        <v>0.1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0.1</v>
      </c>
      <c r="AA18" s="1">
        <v>0.1</v>
      </c>
      <c r="AB18" s="1">
        <v>0.1</v>
      </c>
      <c r="AC18" s="1">
        <v>0.1</v>
      </c>
      <c r="AD18" s="1">
        <v>0</v>
      </c>
      <c r="AE18" s="1">
        <v>0</v>
      </c>
      <c r="AF18" s="1">
        <v>0.1</v>
      </c>
      <c r="AG18" s="1">
        <v>0.1</v>
      </c>
      <c r="AH18" s="1">
        <v>0</v>
      </c>
      <c r="AI18" s="1">
        <v>0</v>
      </c>
      <c r="AJ18" s="1">
        <v>0.1</v>
      </c>
      <c r="AK18" s="1">
        <v>0.1</v>
      </c>
      <c r="AL18" s="1">
        <v>0</v>
      </c>
      <c r="AM18" s="1">
        <v>0</v>
      </c>
      <c r="AN18" s="1">
        <v>0</v>
      </c>
      <c r="AO18" s="1">
        <v>-0.2</v>
      </c>
      <c r="AP18" s="1">
        <v>0</v>
      </c>
      <c r="AQ18" s="1">
        <v>0.9</v>
      </c>
      <c r="AR18" s="1">
        <v>1</v>
      </c>
      <c r="AS18" s="1">
        <v>0.9</v>
      </c>
      <c r="AT18" s="1">
        <v>0</v>
      </c>
      <c r="AU18" s="1">
        <v>0.9</v>
      </c>
      <c r="AV18" s="1">
        <v>1</v>
      </c>
      <c r="AW18" s="1">
        <v>0.9</v>
      </c>
      <c r="AX18" s="1">
        <v>0</v>
      </c>
      <c r="AY18" s="1">
        <v>1.9</v>
      </c>
      <c r="AZ18" s="1">
        <v>1.9</v>
      </c>
      <c r="BA18" s="1">
        <v>1.9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2.1</v>
      </c>
      <c r="BL18" s="1">
        <v>2.1</v>
      </c>
      <c r="BM18" s="1">
        <v>2.1</v>
      </c>
      <c r="BN18" s="1">
        <v>0</v>
      </c>
      <c r="BO18" s="1">
        <v>0</v>
      </c>
      <c r="BP18" s="1">
        <v>0</v>
      </c>
      <c r="BQ18" s="1">
        <v>0.1</v>
      </c>
      <c r="BR18" s="1">
        <v>0</v>
      </c>
      <c r="BS18" s="1">
        <v>0.7</v>
      </c>
      <c r="BT18" s="1">
        <v>0.7</v>
      </c>
      <c r="BU18" s="1">
        <v>0.8</v>
      </c>
      <c r="BV18" s="1">
        <v>0</v>
      </c>
    </row>
    <row r="19" spans="1:74" ht="12.75" customHeight="1" x14ac:dyDescent="0.2">
      <c r="A19" s="12" t="s">
        <v>8</v>
      </c>
      <c r="B19" s="12">
        <v>105.7</v>
      </c>
      <c r="C19" s="12">
        <v>217.50000000000006</v>
      </c>
      <c r="D19" s="12">
        <v>356.99999999999994</v>
      </c>
      <c r="E19" s="12">
        <v>456.3</v>
      </c>
      <c r="F19" s="12">
        <v>187.90000000000003</v>
      </c>
      <c r="G19" s="12">
        <v>366.10000000000025</v>
      </c>
      <c r="H19" s="12">
        <v>552.9</v>
      </c>
      <c r="I19" s="12">
        <v>649.6</v>
      </c>
      <c r="J19" s="12">
        <v>198.69999999999996</v>
      </c>
      <c r="K19" s="12">
        <v>423.59999999999991</v>
      </c>
      <c r="L19" s="12">
        <v>661.50000000000011</v>
      </c>
      <c r="M19" s="12">
        <v>647.90000000000043</v>
      </c>
      <c r="N19" s="12">
        <v>58.199999999999989</v>
      </c>
      <c r="O19" s="12">
        <v>4.5000000000000995</v>
      </c>
      <c r="P19" s="12">
        <v>87.400000000000119</v>
      </c>
      <c r="Q19" s="12">
        <v>26.800000000000075</v>
      </c>
      <c r="R19" s="12">
        <v>153.69999999999993</v>
      </c>
      <c r="S19" s="12">
        <v>358.39999999999992</v>
      </c>
      <c r="T19" s="12">
        <v>592.6999999999997</v>
      </c>
      <c r="U19" s="12">
        <v>764.59999999999991</v>
      </c>
      <c r="V19" s="12">
        <v>245.90000000000006</v>
      </c>
      <c r="W19" s="12">
        <v>461</v>
      </c>
      <c r="X19" s="12">
        <v>658.2</v>
      </c>
      <c r="Y19" s="12">
        <v>603.20000000000005</v>
      </c>
      <c r="Z19" s="12">
        <v>83.899999999999991</v>
      </c>
      <c r="AA19" s="12">
        <v>195.80000000000021</v>
      </c>
      <c r="AB19" s="12">
        <v>268.30000000000041</v>
      </c>
      <c r="AC19" s="12">
        <v>266.60000000000093</v>
      </c>
      <c r="AD19" s="12">
        <v>32.199999999999974</v>
      </c>
      <c r="AE19" s="12">
        <v>84.699999999999946</v>
      </c>
      <c r="AF19" s="12">
        <v>119.79999999999981</v>
      </c>
      <c r="AG19" s="12">
        <v>114.29999999999956</v>
      </c>
      <c r="AH19" s="12">
        <v>133.8000000000001</v>
      </c>
      <c r="AI19" s="12">
        <v>215.89999999999975</v>
      </c>
      <c r="AJ19" s="12">
        <v>412.1999999999997</v>
      </c>
      <c r="AK19" s="12">
        <v>443.29999999999984</v>
      </c>
      <c r="AL19" s="12">
        <v>126.30000000000015</v>
      </c>
      <c r="AM19" s="12">
        <v>314.2</v>
      </c>
      <c r="AN19" s="12">
        <v>439.69999999999987</v>
      </c>
      <c r="AO19" s="12">
        <v>473.39999999999947</v>
      </c>
      <c r="AP19" s="12">
        <v>58.899999999999864</v>
      </c>
      <c r="AQ19" s="12">
        <v>169.79999999999993</v>
      </c>
      <c r="AR19" s="12">
        <v>285</v>
      </c>
      <c r="AS19" s="12">
        <v>366.19999999999976</v>
      </c>
      <c r="AT19" s="12">
        <v>64.099999999999994</v>
      </c>
      <c r="AU19" s="12">
        <v>168.60000000000011</v>
      </c>
      <c r="AV19" s="12">
        <v>276.69999999999993</v>
      </c>
      <c r="AW19" s="12">
        <v>337.49999999999972</v>
      </c>
      <c r="AX19" s="12">
        <v>73.2</v>
      </c>
      <c r="AY19" s="12">
        <v>175.1</v>
      </c>
      <c r="AZ19" s="12">
        <v>330.4</v>
      </c>
      <c r="BA19" s="12">
        <v>423.7</v>
      </c>
      <c r="BB19" s="12">
        <v>121.7</v>
      </c>
      <c r="BC19" s="12">
        <v>246.7</v>
      </c>
      <c r="BD19" s="12">
        <v>353.2</v>
      </c>
      <c r="BE19" s="12">
        <v>389.6</v>
      </c>
      <c r="BF19" s="12">
        <v>0.1</v>
      </c>
      <c r="BG19" s="12">
        <v>70.8</v>
      </c>
      <c r="BH19" s="12">
        <v>207.9</v>
      </c>
      <c r="BI19" s="12">
        <v>-536.29999999999995</v>
      </c>
      <c r="BJ19" s="12">
        <v>69.8</v>
      </c>
      <c r="BK19" s="12">
        <v>71.599999999999994</v>
      </c>
      <c r="BL19" s="12">
        <v>162.19999999999999</v>
      </c>
      <c r="BM19" s="12">
        <v>262.8</v>
      </c>
      <c r="BN19" s="12">
        <v>166.2</v>
      </c>
      <c r="BO19" s="12">
        <v>394.20000000000005</v>
      </c>
      <c r="BP19" s="12">
        <v>752.7</v>
      </c>
      <c r="BQ19" s="12">
        <v>1134.3</v>
      </c>
      <c r="BR19" s="12">
        <v>549.5</v>
      </c>
      <c r="BS19" s="12">
        <v>1078</v>
      </c>
      <c r="BT19" s="12">
        <v>1428.7</v>
      </c>
      <c r="BU19" s="12">
        <v>1678.8</v>
      </c>
      <c r="BV19" s="12">
        <v>178.1</v>
      </c>
    </row>
    <row r="20" spans="1:74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9">
        <f>BQ19/BQ6</f>
        <v>0.18273056786145792</v>
      </c>
      <c r="BR20" s="1"/>
      <c r="BS20" s="1"/>
      <c r="BT20" s="1"/>
      <c r="BU20" s="9"/>
      <c r="BV20" s="1"/>
    </row>
    <row r="21" spans="1:74" ht="12.75" customHeight="1" x14ac:dyDescent="0.2">
      <c r="A21" s="1" t="s">
        <v>27</v>
      </c>
      <c r="B21" s="1">
        <v>-8.1</v>
      </c>
      <c r="C21" s="1">
        <v>-18.7</v>
      </c>
      <c r="D21" s="1">
        <v>-22.1</v>
      </c>
      <c r="E21" s="1">
        <v>-23.3</v>
      </c>
      <c r="F21" s="1">
        <v>-0.6</v>
      </c>
      <c r="G21" s="1">
        <v>-2.1</v>
      </c>
      <c r="H21" s="1">
        <v>-2.2000000000000002</v>
      </c>
      <c r="I21" s="1">
        <v>-1.0000000000000002</v>
      </c>
      <c r="J21" s="1">
        <v>2.2999999999999998</v>
      </c>
      <c r="K21" s="1">
        <v>1.4999999999999998</v>
      </c>
      <c r="L21" s="1">
        <v>1.7999999999999998</v>
      </c>
      <c r="M21" s="1">
        <v>5.6999999999999993</v>
      </c>
      <c r="N21" s="1">
        <v>0.5</v>
      </c>
      <c r="O21" s="1">
        <v>2.2000000000000002</v>
      </c>
      <c r="P21" s="1">
        <v>3.4000000000000004</v>
      </c>
      <c r="Q21" s="1">
        <v>4.3000000000000007</v>
      </c>
      <c r="R21" s="1">
        <v>0.1</v>
      </c>
      <c r="S21" s="1">
        <v>1</v>
      </c>
      <c r="T21" s="1">
        <v>1.2</v>
      </c>
      <c r="U21" s="1">
        <v>-2</v>
      </c>
      <c r="V21" s="1">
        <v>2.1</v>
      </c>
      <c r="W21" s="1">
        <v>4</v>
      </c>
      <c r="X21" s="1">
        <v>3.3</v>
      </c>
      <c r="Y21" s="1">
        <v>3.4</v>
      </c>
      <c r="Z21" s="1">
        <v>-0.69999999999999973</v>
      </c>
      <c r="AA21" s="1">
        <v>-1.8999999999999995</v>
      </c>
      <c r="AB21" s="1">
        <v>-4.0999999999999996</v>
      </c>
      <c r="AC21" s="1">
        <v>-10.199999999999999</v>
      </c>
      <c r="AD21" s="1">
        <v>-4.3000000000000007</v>
      </c>
      <c r="AE21" s="1">
        <v>-11.4</v>
      </c>
      <c r="AF21" s="1">
        <v>-19.2</v>
      </c>
      <c r="AG21" s="1">
        <v>-26.799999999999997</v>
      </c>
      <c r="AH21" s="1">
        <v>-9.8999999999999986</v>
      </c>
      <c r="AI21" s="1">
        <v>-18.899999999999999</v>
      </c>
      <c r="AJ21" s="1">
        <v>-29.7</v>
      </c>
      <c r="AK21" s="1">
        <v>-37.800000000000004</v>
      </c>
      <c r="AL21" s="1">
        <v>-5.1000000000000005</v>
      </c>
      <c r="AM21" s="1">
        <v>-11.400000000000002</v>
      </c>
      <c r="AN21" s="1">
        <v>-17.300000000000004</v>
      </c>
      <c r="AO21" s="1">
        <v>-24.5</v>
      </c>
      <c r="AP21" s="1">
        <v>-12.5</v>
      </c>
      <c r="AQ21" s="1">
        <v>-23.700000000000003</v>
      </c>
      <c r="AR21" s="1">
        <v>-35.6</v>
      </c>
      <c r="AS21" s="1">
        <v>-36.4</v>
      </c>
      <c r="AT21" s="1">
        <v>-9.1</v>
      </c>
      <c r="AU21" s="1">
        <v>-18.3</v>
      </c>
      <c r="AV21" s="1">
        <v>-27.4</v>
      </c>
      <c r="AW21" s="1">
        <v>-35.200000000000003</v>
      </c>
      <c r="AX21" s="1">
        <v>-8.7000000000000011</v>
      </c>
      <c r="AY21" s="1">
        <v>-16.8</v>
      </c>
      <c r="AZ21" s="1">
        <v>-25</v>
      </c>
      <c r="BA21" s="1">
        <v>-30.8</v>
      </c>
      <c r="BB21" s="1">
        <v>-5.0999999999999996</v>
      </c>
      <c r="BC21" s="1">
        <v>-9.1999999999999993</v>
      </c>
      <c r="BD21" s="1">
        <v>-12.1</v>
      </c>
      <c r="BE21" s="1">
        <v>-14.1</v>
      </c>
      <c r="BF21" s="1">
        <v>-2.5</v>
      </c>
      <c r="BG21" s="1">
        <v>-5.9</v>
      </c>
      <c r="BH21" s="1">
        <v>-9.9</v>
      </c>
      <c r="BI21" s="1">
        <v>-9.6999999999999993</v>
      </c>
      <c r="BJ21" s="1">
        <v>-3.4</v>
      </c>
      <c r="BK21" s="1">
        <v>-6.6</v>
      </c>
      <c r="BL21" s="1">
        <v>-10.6</v>
      </c>
      <c r="BM21" s="1">
        <v>-13.9</v>
      </c>
      <c r="BN21" s="1">
        <v>-4.8999999999999995</v>
      </c>
      <c r="BO21" s="1">
        <v>-8.8000000000000007</v>
      </c>
      <c r="BP21" s="1">
        <v>-13.1</v>
      </c>
      <c r="BQ21" s="1">
        <v>-16.3</v>
      </c>
      <c r="BR21" s="1">
        <v>-4.7</v>
      </c>
      <c r="BS21" s="1">
        <v>-10.799999999999999</v>
      </c>
      <c r="BT21" s="1">
        <v>-16.2</v>
      </c>
      <c r="BU21" s="1">
        <v>-18.5</v>
      </c>
      <c r="BV21" s="1">
        <v>1.1999999999999993</v>
      </c>
    </row>
    <row r="22" spans="1:74" ht="12.75" customHeight="1" x14ac:dyDescent="0.2">
      <c r="A22" s="1" t="s">
        <v>28</v>
      </c>
      <c r="B22" s="1">
        <v>-0.4</v>
      </c>
      <c r="C22" s="1">
        <v>-3.7</v>
      </c>
      <c r="D22" s="1">
        <v>-3.4</v>
      </c>
      <c r="E22" s="1">
        <v>-3.4</v>
      </c>
      <c r="F22" s="1">
        <v>-0.4</v>
      </c>
      <c r="G22" s="1">
        <v>-0.4</v>
      </c>
      <c r="H22" s="1">
        <v>-1.6</v>
      </c>
      <c r="I22" s="1">
        <v>-1.2000000000000002</v>
      </c>
      <c r="J22" s="1">
        <v>-2.2000000000000002</v>
      </c>
      <c r="K22" s="1">
        <v>-4.5</v>
      </c>
      <c r="L22" s="1">
        <v>-9.4</v>
      </c>
      <c r="M22" s="1">
        <v>-10.9</v>
      </c>
      <c r="N22" s="1">
        <v>-7.6</v>
      </c>
      <c r="O22" s="1">
        <v>-15.6</v>
      </c>
      <c r="P22" s="1">
        <v>-23.4</v>
      </c>
      <c r="Q22" s="1">
        <v>-27.799999999999997</v>
      </c>
      <c r="R22" s="1">
        <v>-3.4</v>
      </c>
      <c r="S22" s="1">
        <v>-13.3</v>
      </c>
      <c r="T22" s="1">
        <v>-25.200000000000003</v>
      </c>
      <c r="U22" s="1">
        <v>-30.3</v>
      </c>
      <c r="V22" s="1">
        <v>-10</v>
      </c>
      <c r="W22" s="1">
        <v>-21.6</v>
      </c>
      <c r="X22" s="1">
        <v>-30.200000000000003</v>
      </c>
      <c r="Y22" s="1">
        <v>-39.200000000000003</v>
      </c>
      <c r="Z22" s="1">
        <v>-12.5</v>
      </c>
      <c r="AA22" s="1">
        <v>-26.2</v>
      </c>
      <c r="AB22" s="1">
        <v>-38.799999999999997</v>
      </c>
      <c r="AC22" s="1">
        <v>-52.5</v>
      </c>
      <c r="AD22" s="1">
        <v>-10.3</v>
      </c>
      <c r="AE22" s="1">
        <v>-24.3</v>
      </c>
      <c r="AF22" s="1">
        <v>-39.9</v>
      </c>
      <c r="AG22" s="1">
        <v>-56.5</v>
      </c>
      <c r="AH22" s="1">
        <v>-13.8</v>
      </c>
      <c r="AI22" s="1">
        <v>-27.8</v>
      </c>
      <c r="AJ22" s="1">
        <v>-32.700000000000003</v>
      </c>
      <c r="AK22" s="1">
        <v>-40.299999999999997</v>
      </c>
      <c r="AL22" s="1">
        <v>-1.9</v>
      </c>
      <c r="AM22" s="1">
        <v>-15.5</v>
      </c>
      <c r="AN22" s="1">
        <v>-33.1</v>
      </c>
      <c r="AO22" s="1">
        <v>-42.2</v>
      </c>
      <c r="AP22" s="1">
        <v>-16</v>
      </c>
      <c r="AQ22" s="1">
        <v>-29.3</v>
      </c>
      <c r="AR22" s="1">
        <v>-43.2</v>
      </c>
      <c r="AS22" s="1">
        <v>-65</v>
      </c>
      <c r="AT22" s="1">
        <v>-15.6</v>
      </c>
      <c r="AU22" s="1">
        <v>-28.5</v>
      </c>
      <c r="AV22" s="1">
        <v>-42.7</v>
      </c>
      <c r="AW22" s="1">
        <v>-55.9</v>
      </c>
      <c r="AX22" s="1">
        <f>-14.9-0.4</f>
        <v>-15.3</v>
      </c>
      <c r="AY22" s="1">
        <f>-32.9-1.1</f>
        <v>-34</v>
      </c>
      <c r="AZ22" s="1">
        <f>-45.3-1.8</f>
        <v>-47.099999999999994</v>
      </c>
      <c r="BA22" s="1">
        <f>-57.9-7.6</f>
        <v>-65.5</v>
      </c>
      <c r="BB22" s="1">
        <f>-11.8-0.7</f>
        <v>-12.5</v>
      </c>
      <c r="BC22" s="1">
        <f>-24.5-1.5</f>
        <v>-26</v>
      </c>
      <c r="BD22" s="1">
        <v>-39.799999999999997</v>
      </c>
      <c r="BE22" s="1">
        <v>-51.1</v>
      </c>
      <c r="BF22" s="1">
        <v>-7.1</v>
      </c>
      <c r="BG22" s="1">
        <v>-21.7</v>
      </c>
      <c r="BH22" s="1">
        <v>-31.3</v>
      </c>
      <c r="BI22" s="1">
        <v>-45.2</v>
      </c>
      <c r="BJ22" s="1">
        <v>-8.6</v>
      </c>
      <c r="BK22" s="1">
        <v>-16.600000000000001</v>
      </c>
      <c r="BL22" s="1">
        <v>-24.6</v>
      </c>
      <c r="BM22" s="1">
        <v>-31</v>
      </c>
      <c r="BN22" s="1">
        <v>-4.8</v>
      </c>
      <c r="BO22" s="1">
        <v>-11.3</v>
      </c>
      <c r="BP22" s="1">
        <v>-17.5</v>
      </c>
      <c r="BQ22" s="1">
        <v>-24.4</v>
      </c>
      <c r="BR22" s="1">
        <v>-14</v>
      </c>
      <c r="BS22" s="1">
        <v>-28.4</v>
      </c>
      <c r="BT22" s="1">
        <v>-42.1</v>
      </c>
      <c r="BU22" s="1">
        <v>-44.1</v>
      </c>
      <c r="BV22" s="1">
        <v>-7.2</v>
      </c>
    </row>
    <row r="23" spans="1:74" ht="12.75" customHeight="1" x14ac:dyDescent="0.2">
      <c r="A23" s="12" t="s">
        <v>136</v>
      </c>
      <c r="B23" s="12">
        <v>94.7</v>
      </c>
      <c r="C23" s="12">
        <v>188.60000000000008</v>
      </c>
      <c r="D23" s="12">
        <v>320.69999999999993</v>
      </c>
      <c r="E23" s="12">
        <v>415.6</v>
      </c>
      <c r="F23" s="12">
        <v>182.50000000000003</v>
      </c>
      <c r="G23" s="12">
        <v>354.50000000000023</v>
      </c>
      <c r="H23" s="12">
        <v>535.19999999999993</v>
      </c>
      <c r="I23" s="12">
        <v>632.1</v>
      </c>
      <c r="J23" s="12">
        <v>197.89999999999998</v>
      </c>
      <c r="K23" s="12">
        <v>419.69999999999993</v>
      </c>
      <c r="L23" s="12">
        <v>653.00000000000011</v>
      </c>
      <c r="M23" s="12">
        <v>641.80000000000052</v>
      </c>
      <c r="N23" s="12">
        <v>51.099999999999987</v>
      </c>
      <c r="O23" s="12">
        <v>-8.8999999999998991</v>
      </c>
      <c r="P23" s="12">
        <v>67.400000000000119</v>
      </c>
      <c r="Q23" s="12">
        <v>3.3000000000000789</v>
      </c>
      <c r="R23" s="12">
        <v>150.39999999999992</v>
      </c>
      <c r="S23" s="12">
        <v>346.09999999999991</v>
      </c>
      <c r="T23" s="12">
        <v>568.6999999999997</v>
      </c>
      <c r="U23" s="12">
        <v>732.3</v>
      </c>
      <c r="V23" s="12">
        <v>238.00000000000006</v>
      </c>
      <c r="W23" s="12">
        <v>443.4</v>
      </c>
      <c r="X23" s="12">
        <v>631.29999999999995</v>
      </c>
      <c r="Y23" s="12">
        <v>567.4</v>
      </c>
      <c r="Z23" s="12">
        <v>70.699999999999989</v>
      </c>
      <c r="AA23" s="12">
        <v>167.70000000000022</v>
      </c>
      <c r="AB23" s="12">
        <v>225.40000000000038</v>
      </c>
      <c r="AC23" s="12">
        <v>203.90000000000094</v>
      </c>
      <c r="AD23" s="12">
        <v>17.599999999999973</v>
      </c>
      <c r="AE23" s="12">
        <v>48.999999999999943</v>
      </c>
      <c r="AF23" s="12">
        <v>60.699999999999811</v>
      </c>
      <c r="AG23" s="12">
        <v>30.999999999999559</v>
      </c>
      <c r="AH23" s="12">
        <v>110.10000000000009</v>
      </c>
      <c r="AI23" s="12">
        <v>169.19999999999973</v>
      </c>
      <c r="AJ23" s="12">
        <v>349.79999999999973</v>
      </c>
      <c r="AK23" s="12">
        <v>365.19999999999982</v>
      </c>
      <c r="AL23" s="12">
        <v>119.30000000000015</v>
      </c>
      <c r="AM23" s="12">
        <v>287.3</v>
      </c>
      <c r="AN23" s="12">
        <v>389.29999999999984</v>
      </c>
      <c r="AO23" s="12">
        <v>406.69999999999948</v>
      </c>
      <c r="AP23" s="12">
        <v>30.399999999999864</v>
      </c>
      <c r="AQ23" s="12">
        <v>116.79999999999991</v>
      </c>
      <c r="AR23" s="12">
        <v>206.2</v>
      </c>
      <c r="AS23" s="12">
        <v>264.79999999999973</v>
      </c>
      <c r="AT23" s="12">
        <v>39.399999999999991</v>
      </c>
      <c r="AU23" s="12">
        <v>121.80000000000011</v>
      </c>
      <c r="AV23" s="12">
        <v>206.59999999999991</v>
      </c>
      <c r="AW23" s="12">
        <v>246.39999999999972</v>
      </c>
      <c r="AX23" s="12">
        <f>49.6-0.4</f>
        <v>49.2</v>
      </c>
      <c r="AY23" s="12">
        <f>125.4-1.1</f>
        <v>124.30000000000001</v>
      </c>
      <c r="AZ23" s="12">
        <f>260.1-1.8</f>
        <v>258.3</v>
      </c>
      <c r="BA23" s="12">
        <f>335-7.6</f>
        <v>327.39999999999998</v>
      </c>
      <c r="BB23" s="12">
        <f>104.8-0.7</f>
        <v>104.1</v>
      </c>
      <c r="BC23" s="12">
        <f>213-1.5</f>
        <v>211.5</v>
      </c>
      <c r="BD23" s="12">
        <v>301.3</v>
      </c>
      <c r="BE23" s="12">
        <v>324.39999999999998</v>
      </c>
      <c r="BF23" s="12">
        <v>-9.5</v>
      </c>
      <c r="BG23" s="12">
        <v>43.2</v>
      </c>
      <c r="BH23" s="12">
        <v>166.7</v>
      </c>
      <c r="BI23" s="12">
        <v>-591.20000000000005</v>
      </c>
      <c r="BJ23" s="12">
        <v>57.8</v>
      </c>
      <c r="BK23" s="12">
        <v>48.4</v>
      </c>
      <c r="BL23" s="12">
        <v>127</v>
      </c>
      <c r="BM23" s="12">
        <v>217.9</v>
      </c>
      <c r="BN23" s="12">
        <v>156.5</v>
      </c>
      <c r="BO23" s="12">
        <v>374.1</v>
      </c>
      <c r="BP23" s="12">
        <v>722.1</v>
      </c>
      <c r="BQ23" s="12">
        <v>1093.5999999999999</v>
      </c>
      <c r="BR23" s="12">
        <v>530.79999999999995</v>
      </c>
      <c r="BS23" s="12">
        <v>1038.8</v>
      </c>
      <c r="BT23" s="12">
        <v>1370.4</v>
      </c>
      <c r="BU23" s="12">
        <v>1616.2</v>
      </c>
      <c r="BV23" s="12">
        <v>172.1</v>
      </c>
    </row>
    <row r="24" spans="1:74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</row>
    <row r="25" spans="1:74" ht="12.75" customHeight="1" x14ac:dyDescent="0.2">
      <c r="A25" s="1" t="s">
        <v>29</v>
      </c>
      <c r="B25" s="1">
        <v>-28.4</v>
      </c>
      <c r="C25" s="1">
        <v>-55.6</v>
      </c>
      <c r="D25" s="1">
        <v>-92.3</v>
      </c>
      <c r="E25" s="1">
        <v>-103.8</v>
      </c>
      <c r="F25" s="1">
        <v>-67.8</v>
      </c>
      <c r="G25" s="1">
        <v>-109.3</v>
      </c>
      <c r="H25" s="1">
        <v>-169.6</v>
      </c>
      <c r="I25" s="1">
        <v>-209.89999999999998</v>
      </c>
      <c r="J25" s="1">
        <v>-67.3</v>
      </c>
      <c r="K25" s="1">
        <v>-136.5</v>
      </c>
      <c r="L25" s="1">
        <v>-199</v>
      </c>
      <c r="M25" s="1">
        <v>-203.5</v>
      </c>
      <c r="N25" s="1">
        <v>-45.6</v>
      </c>
      <c r="O25" s="1">
        <v>-60.1</v>
      </c>
      <c r="P25" s="1">
        <v>-100.5</v>
      </c>
      <c r="Q25" s="1">
        <v>-77.8</v>
      </c>
      <c r="R25" s="1">
        <v>-44.5</v>
      </c>
      <c r="S25" s="1">
        <v>-104.8</v>
      </c>
      <c r="T25" s="1">
        <v>-171.6</v>
      </c>
      <c r="U25" s="1">
        <v>-235.3</v>
      </c>
      <c r="V25" s="1">
        <v>-70</v>
      </c>
      <c r="W25" s="1">
        <v>-132.69999999999999</v>
      </c>
      <c r="X25" s="1">
        <v>-195.7</v>
      </c>
      <c r="Y25" s="1">
        <v>-211.29999999999998</v>
      </c>
      <c r="Z25" s="1">
        <v>-28.9</v>
      </c>
      <c r="AA25" s="1">
        <v>-64.8</v>
      </c>
      <c r="AB25" s="1">
        <v>-93.699999999999989</v>
      </c>
      <c r="AC25" s="1">
        <v>-89.199999999999989</v>
      </c>
      <c r="AD25" s="1">
        <v>-12.5</v>
      </c>
      <c r="AE25" s="1">
        <v>-28.8</v>
      </c>
      <c r="AF25" s="1">
        <v>-35.1</v>
      </c>
      <c r="AG25" s="1">
        <v>-24.7</v>
      </c>
      <c r="AH25" s="1">
        <v>-45.9</v>
      </c>
      <c r="AI25" s="1">
        <v>-75.599999999999994</v>
      </c>
      <c r="AJ25" s="1">
        <v>-137.19999999999999</v>
      </c>
      <c r="AK25" s="1">
        <v>-169.8</v>
      </c>
      <c r="AL25" s="1">
        <v>-48.7</v>
      </c>
      <c r="AM25" s="1">
        <v>-108.5</v>
      </c>
      <c r="AN25" s="1">
        <v>-152.30000000000001</v>
      </c>
      <c r="AO25" s="1">
        <v>-164.9</v>
      </c>
      <c r="AP25" s="1">
        <v>-14.3</v>
      </c>
      <c r="AQ25" s="1">
        <v>-41.8</v>
      </c>
      <c r="AR25" s="1">
        <v>-63.7</v>
      </c>
      <c r="AS25" s="1">
        <v>-75.5</v>
      </c>
      <c r="AT25" s="1">
        <v>-12.2</v>
      </c>
      <c r="AU25" s="1">
        <v>-37</v>
      </c>
      <c r="AV25" s="1">
        <v>-58.6</v>
      </c>
      <c r="AW25" s="1">
        <v>-68.3</v>
      </c>
      <c r="AX25" s="1">
        <f>-18.4+0.4</f>
        <v>-18</v>
      </c>
      <c r="AY25" s="1">
        <f>-33.7+1.1</f>
        <v>-32.6</v>
      </c>
      <c r="AZ25" s="1">
        <f>-64.2+1.8</f>
        <v>-62.400000000000006</v>
      </c>
      <c r="BA25" s="1">
        <f>-84.9+7.6</f>
        <v>-77.300000000000011</v>
      </c>
      <c r="BB25" s="1">
        <f>-25.7+0.7</f>
        <v>-25</v>
      </c>
      <c r="BC25" s="1">
        <f>-50.4+1.5</f>
        <v>-48.9</v>
      </c>
      <c r="BD25" s="1">
        <v>-69.8</v>
      </c>
      <c r="BE25" s="1">
        <v>-64.3</v>
      </c>
      <c r="BF25" s="1">
        <v>4</v>
      </c>
      <c r="BG25" s="1">
        <v>-11.5</v>
      </c>
      <c r="BH25" s="1">
        <v>-48.7</v>
      </c>
      <c r="BI25" s="1">
        <v>-38.4</v>
      </c>
      <c r="BJ25" s="1">
        <v>11.1</v>
      </c>
      <c r="BK25" s="1">
        <v>25</v>
      </c>
      <c r="BL25" s="1">
        <v>14.1</v>
      </c>
      <c r="BM25" s="1">
        <v>-15.6</v>
      </c>
      <c r="BN25" s="1">
        <v>-38.6</v>
      </c>
      <c r="BO25" s="1">
        <v>-83</v>
      </c>
      <c r="BP25" s="1">
        <v>-166.5</v>
      </c>
      <c r="BQ25" s="1">
        <v>-265.8</v>
      </c>
      <c r="BR25" s="1">
        <v>-128.19999999999999</v>
      </c>
      <c r="BS25" s="1">
        <v>-245.3</v>
      </c>
      <c r="BT25" s="1">
        <v>-318</v>
      </c>
      <c r="BU25" s="1">
        <v>-334.6</v>
      </c>
      <c r="BV25" s="1">
        <v>-24.9</v>
      </c>
    </row>
    <row r="26" spans="1:74" ht="12.75" customHeight="1" x14ac:dyDescent="0.2">
      <c r="A26" s="12" t="s">
        <v>115</v>
      </c>
      <c r="B26" s="12">
        <v>66.3</v>
      </c>
      <c r="C26" s="12">
        <v>133.00000000000009</v>
      </c>
      <c r="D26" s="12">
        <v>228.39999999999992</v>
      </c>
      <c r="E26" s="12">
        <v>311.8</v>
      </c>
      <c r="F26" s="12">
        <v>114.70000000000003</v>
      </c>
      <c r="G26" s="12">
        <v>245.20000000000022</v>
      </c>
      <c r="H26" s="12">
        <v>365.59999999999991</v>
      </c>
      <c r="I26" s="12">
        <v>422.20000000000005</v>
      </c>
      <c r="J26" s="12">
        <v>130.59999999999997</v>
      </c>
      <c r="K26" s="12">
        <v>283.19999999999993</v>
      </c>
      <c r="L26" s="12">
        <v>454.00000000000011</v>
      </c>
      <c r="M26" s="12">
        <v>438.30000000000052</v>
      </c>
      <c r="N26" s="12">
        <v>5.4999999999999858</v>
      </c>
      <c r="O26" s="12">
        <v>-68.999999999999901</v>
      </c>
      <c r="P26" s="12">
        <v>-33.099999999999881</v>
      </c>
      <c r="Q26" s="12">
        <v>-74.499999999999915</v>
      </c>
      <c r="R26" s="12">
        <v>105.89999999999992</v>
      </c>
      <c r="S26" s="12">
        <v>241.2999999999999</v>
      </c>
      <c r="T26" s="12">
        <v>397.09999999999968</v>
      </c>
      <c r="U26" s="12">
        <v>496.99999999999994</v>
      </c>
      <c r="V26" s="12">
        <v>168.00000000000006</v>
      </c>
      <c r="W26" s="12">
        <v>310.7</v>
      </c>
      <c r="X26" s="12">
        <v>435.59999999999997</v>
      </c>
      <c r="Y26" s="12">
        <v>356.1</v>
      </c>
      <c r="Z26" s="12">
        <v>41.79999999999999</v>
      </c>
      <c r="AA26" s="12">
        <v>102.90000000000022</v>
      </c>
      <c r="AB26" s="12">
        <v>131.70000000000039</v>
      </c>
      <c r="AC26" s="12">
        <v>114.70000000000095</v>
      </c>
      <c r="AD26" s="12">
        <v>5.099999999999973</v>
      </c>
      <c r="AE26" s="12">
        <v>20.199999999999942</v>
      </c>
      <c r="AF26" s="12">
        <v>25.59999999999981</v>
      </c>
      <c r="AG26" s="12">
        <v>6.2999999999995602</v>
      </c>
      <c r="AH26" s="12">
        <v>64.200000000000102</v>
      </c>
      <c r="AI26" s="12">
        <v>93.599999999999739</v>
      </c>
      <c r="AJ26" s="12">
        <v>212.59999999999974</v>
      </c>
      <c r="AK26" s="12">
        <v>195.39999999999981</v>
      </c>
      <c r="AL26" s="12">
        <v>70.600000000000151</v>
      </c>
      <c r="AM26" s="12">
        <v>178.8</v>
      </c>
      <c r="AN26" s="12">
        <v>236.99999999999983</v>
      </c>
      <c r="AO26" s="12">
        <v>241.79999999999947</v>
      </c>
      <c r="AP26" s="12">
        <v>16.099999999999863</v>
      </c>
      <c r="AQ26" s="12">
        <v>74.999999999999915</v>
      </c>
      <c r="AR26" s="12">
        <v>142.5</v>
      </c>
      <c r="AS26" s="12">
        <v>189.29999999999976</v>
      </c>
      <c r="AT26" s="12">
        <v>27.199999999999992</v>
      </c>
      <c r="AU26" s="12">
        <v>84.800000000000111</v>
      </c>
      <c r="AV26" s="12">
        <v>147.99999999999991</v>
      </c>
      <c r="AW26" s="12">
        <v>178.09999999999974</v>
      </c>
      <c r="AX26" s="12">
        <v>31.2</v>
      </c>
      <c r="AY26" s="12">
        <v>91.7</v>
      </c>
      <c r="AZ26" s="12">
        <v>195.9</v>
      </c>
      <c r="BA26" s="12">
        <v>250.1</v>
      </c>
      <c r="BB26" s="12">
        <v>79.099999999999994</v>
      </c>
      <c r="BC26" s="12">
        <v>162.6</v>
      </c>
      <c r="BD26" s="12">
        <v>231.5</v>
      </c>
      <c r="BE26" s="12">
        <v>260.10000000000002</v>
      </c>
      <c r="BF26" s="12">
        <v>-5.5</v>
      </c>
      <c r="BG26" s="12">
        <v>31.7</v>
      </c>
      <c r="BH26" s="12">
        <v>118</v>
      </c>
      <c r="BI26" s="12">
        <v>-629.6</v>
      </c>
      <c r="BJ26" s="12">
        <v>68.900000000000006</v>
      </c>
      <c r="BK26" s="12">
        <v>73.400000000000006</v>
      </c>
      <c r="BL26" s="12">
        <v>141.1</v>
      </c>
      <c r="BM26" s="12">
        <v>202.3</v>
      </c>
      <c r="BN26" s="12">
        <v>117.9</v>
      </c>
      <c r="BO26" s="12">
        <v>291.10000000000002</v>
      </c>
      <c r="BP26" s="12">
        <v>555.6</v>
      </c>
      <c r="BQ26" s="12">
        <v>827.8</v>
      </c>
      <c r="BR26" s="12">
        <v>402.6</v>
      </c>
      <c r="BS26" s="12">
        <v>793.5</v>
      </c>
      <c r="BT26" s="12">
        <v>1052.4000000000001</v>
      </c>
      <c r="BU26" s="12">
        <v>1281.5999999999999</v>
      </c>
      <c r="BV26" s="12">
        <v>147.19999999999999</v>
      </c>
    </row>
    <row r="27" spans="1:74" ht="12.75" customHeight="1" x14ac:dyDescent="0.2">
      <c r="A27" s="1" t="s">
        <v>116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>
        <v>-11.1</v>
      </c>
      <c r="AU27" s="1">
        <v>-9.8000000000000007</v>
      </c>
      <c r="AV27" s="1">
        <v>-5.5</v>
      </c>
      <c r="AW27" s="1">
        <v>11.2</v>
      </c>
      <c r="AX27" s="1">
        <v>634.70000000000005</v>
      </c>
      <c r="AY27" s="1">
        <v>634.70000000000005</v>
      </c>
      <c r="AZ27" s="1">
        <v>634.70000000000005</v>
      </c>
      <c r="BA27" s="1">
        <v>634.70000000000005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1">
        <v>0</v>
      </c>
      <c r="BS27" s="1">
        <v>0</v>
      </c>
      <c r="BT27" s="1">
        <v>0</v>
      </c>
      <c r="BU27" s="1">
        <v>0</v>
      </c>
      <c r="BV27" s="1">
        <v>0</v>
      </c>
    </row>
    <row r="28" spans="1:74" ht="12.75" customHeight="1" x14ac:dyDescent="0.2">
      <c r="A28" s="12" t="s">
        <v>11</v>
      </c>
      <c r="B28" s="12">
        <v>66.3</v>
      </c>
      <c r="C28" s="12">
        <v>133.00000000000009</v>
      </c>
      <c r="D28" s="12">
        <v>228.39999999999992</v>
      </c>
      <c r="E28" s="12">
        <v>311.8</v>
      </c>
      <c r="F28" s="12">
        <v>114.70000000000003</v>
      </c>
      <c r="G28" s="12">
        <v>245.20000000000022</v>
      </c>
      <c r="H28" s="12">
        <v>365.59999999999991</v>
      </c>
      <c r="I28" s="12">
        <v>422.20000000000005</v>
      </c>
      <c r="J28" s="12">
        <v>130.59999999999997</v>
      </c>
      <c r="K28" s="12">
        <v>283.19999999999993</v>
      </c>
      <c r="L28" s="12">
        <v>454.00000000000011</v>
      </c>
      <c r="M28" s="12">
        <v>438.30000000000052</v>
      </c>
      <c r="N28" s="12">
        <v>5.4999999999999858</v>
      </c>
      <c r="O28" s="12">
        <v>-68.999999999999901</v>
      </c>
      <c r="P28" s="12">
        <v>-33.099999999999881</v>
      </c>
      <c r="Q28" s="12">
        <v>-74.499999999999915</v>
      </c>
      <c r="R28" s="12">
        <v>105.89999999999992</v>
      </c>
      <c r="S28" s="12">
        <v>241.2999999999999</v>
      </c>
      <c r="T28" s="12">
        <v>397.09999999999968</v>
      </c>
      <c r="U28" s="12">
        <v>496.99999999999994</v>
      </c>
      <c r="V28" s="12">
        <v>168.00000000000006</v>
      </c>
      <c r="W28" s="12">
        <v>310.7</v>
      </c>
      <c r="X28" s="12">
        <v>435.59999999999997</v>
      </c>
      <c r="Y28" s="12">
        <v>356.1</v>
      </c>
      <c r="Z28" s="12">
        <v>41.79999999999999</v>
      </c>
      <c r="AA28" s="12">
        <v>102.90000000000022</v>
      </c>
      <c r="AB28" s="12">
        <v>131.70000000000039</v>
      </c>
      <c r="AC28" s="12">
        <v>114.70000000000095</v>
      </c>
      <c r="AD28" s="12">
        <v>5.099999999999973</v>
      </c>
      <c r="AE28" s="12">
        <v>20.199999999999942</v>
      </c>
      <c r="AF28" s="12">
        <v>25.59999999999981</v>
      </c>
      <c r="AG28" s="12">
        <v>6.2999999999995602</v>
      </c>
      <c r="AH28" s="12">
        <v>64.200000000000102</v>
      </c>
      <c r="AI28" s="12">
        <v>93.599999999999739</v>
      </c>
      <c r="AJ28" s="12">
        <v>212.59999999999974</v>
      </c>
      <c r="AK28" s="12">
        <v>195.39999999999981</v>
      </c>
      <c r="AL28" s="12">
        <v>70.600000000000151</v>
      </c>
      <c r="AM28" s="12">
        <v>178.8</v>
      </c>
      <c r="AN28" s="12">
        <v>236.99999999999983</v>
      </c>
      <c r="AO28" s="12">
        <v>241.79999999999947</v>
      </c>
      <c r="AP28" s="12">
        <v>16.099999999999863</v>
      </c>
      <c r="AQ28" s="12">
        <v>74.999999999999915</v>
      </c>
      <c r="AR28" s="12">
        <v>142.5</v>
      </c>
      <c r="AS28" s="12">
        <v>189.29999999999976</v>
      </c>
      <c r="AT28" s="12">
        <v>16.099999999999994</v>
      </c>
      <c r="AU28" s="12">
        <v>75.000000000000114</v>
      </c>
      <c r="AV28" s="12">
        <v>142.49999999999991</v>
      </c>
      <c r="AW28" s="12">
        <v>189.29999999999973</v>
      </c>
      <c r="AX28" s="12">
        <v>665.90000000000009</v>
      </c>
      <c r="AY28" s="12">
        <v>726.4</v>
      </c>
      <c r="AZ28" s="12">
        <v>830.6</v>
      </c>
      <c r="BA28" s="12">
        <v>884.8</v>
      </c>
      <c r="BB28" s="12">
        <v>79.099999999999994</v>
      </c>
      <c r="BC28" s="12">
        <v>162.6</v>
      </c>
      <c r="BD28" s="12">
        <v>231.5</v>
      </c>
      <c r="BE28" s="12">
        <v>260.10000000000002</v>
      </c>
      <c r="BF28" s="12">
        <v>-5.5</v>
      </c>
      <c r="BG28" s="12">
        <v>31.7</v>
      </c>
      <c r="BH28" s="12">
        <v>118</v>
      </c>
      <c r="BI28" s="12">
        <v>-629.6</v>
      </c>
      <c r="BJ28" s="12">
        <v>68.900000000000006</v>
      </c>
      <c r="BK28" s="12">
        <v>73.400000000000006</v>
      </c>
      <c r="BL28" s="12">
        <v>141.1</v>
      </c>
      <c r="BM28" s="12">
        <v>202.3</v>
      </c>
      <c r="BN28" s="12">
        <v>117.9</v>
      </c>
      <c r="BO28" s="12">
        <v>291.10000000000002</v>
      </c>
      <c r="BP28" s="12">
        <v>555.6</v>
      </c>
      <c r="BQ28" s="12">
        <v>827.8</v>
      </c>
      <c r="BR28" s="12">
        <v>402.6</v>
      </c>
      <c r="BS28" s="12">
        <v>793.5</v>
      </c>
      <c r="BT28" s="12">
        <v>1052.4000000000001</v>
      </c>
      <c r="BU28" s="12">
        <v>1281.5999999999999</v>
      </c>
      <c r="BV28" s="12">
        <v>147.19999999999999</v>
      </c>
    </row>
    <row r="29" spans="1:74" ht="12.75" customHeight="1" x14ac:dyDescent="0.2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  <c r="BI29" s="12"/>
      <c r="BJ29" s="12"/>
      <c r="BK29" s="12"/>
      <c r="BL29" s="12"/>
      <c r="BM29" s="12"/>
      <c r="BN29" s="12"/>
      <c r="BO29" s="12"/>
      <c r="BP29" s="12"/>
      <c r="BQ29" s="1"/>
      <c r="BR29" s="12"/>
      <c r="BS29" s="12"/>
      <c r="BT29" s="12"/>
      <c r="BU29" s="12"/>
      <c r="BV29" s="12"/>
    </row>
    <row r="30" spans="1:74" ht="12.75" customHeight="1" x14ac:dyDescent="0.2">
      <c r="A30" s="1" t="s">
        <v>31</v>
      </c>
      <c r="B30" s="1">
        <v>66.2</v>
      </c>
      <c r="C30" s="1">
        <v>132.70000000000007</v>
      </c>
      <c r="D30" s="1">
        <v>227.79999999999993</v>
      </c>
      <c r="E30" s="1">
        <v>311.3</v>
      </c>
      <c r="F30" s="1">
        <v>114.50000000000003</v>
      </c>
      <c r="G30" s="1">
        <v>244.50000000000023</v>
      </c>
      <c r="H30" s="1">
        <v>365.09999999999991</v>
      </c>
      <c r="I30" s="1">
        <v>422.00000000000006</v>
      </c>
      <c r="J30" s="1">
        <v>130.59999999999997</v>
      </c>
      <c r="K30" s="1">
        <v>283.39999999999992</v>
      </c>
      <c r="L30" s="1">
        <v>454.2000000000001</v>
      </c>
      <c r="M30" s="1">
        <v>438.50000000000051</v>
      </c>
      <c r="N30" s="1">
        <v>8.2999999999999865</v>
      </c>
      <c r="O30" s="1">
        <v>-64.499999999999901</v>
      </c>
      <c r="P30" s="1">
        <v>-30.79999999999988</v>
      </c>
      <c r="Q30" s="1">
        <v>-70.799999999999912</v>
      </c>
      <c r="R30" s="1">
        <v>106.6</v>
      </c>
      <c r="S30" s="1">
        <v>241.1</v>
      </c>
      <c r="T30" s="1">
        <v>396.5</v>
      </c>
      <c r="U30" s="1">
        <v>490.7</v>
      </c>
      <c r="V30" s="1">
        <v>168.3</v>
      </c>
      <c r="W30" s="1">
        <v>310.89999999999998</v>
      </c>
      <c r="X30" s="1">
        <v>435.1</v>
      </c>
      <c r="Y30" s="1">
        <v>352.6</v>
      </c>
      <c r="Z30" s="1">
        <v>43.29999999999999</v>
      </c>
      <c r="AA30" s="1">
        <v>102.6</v>
      </c>
      <c r="AB30" s="1">
        <v>129.40000000000012</v>
      </c>
      <c r="AC30" s="1">
        <v>120.70000000000012</v>
      </c>
      <c r="AD30" s="1">
        <v>4.099999999999973</v>
      </c>
      <c r="AE30" s="1">
        <v>17.699999999999942</v>
      </c>
      <c r="AF30" s="1">
        <v>22.300000000000033</v>
      </c>
      <c r="AG30" s="1">
        <v>2.59999999999956</v>
      </c>
      <c r="AH30" s="1">
        <v>67.000000000000099</v>
      </c>
      <c r="AI30" s="1">
        <v>99.000000000000071</v>
      </c>
      <c r="AJ30" s="1">
        <v>219.50000000000006</v>
      </c>
      <c r="AK30" s="1">
        <v>203.80000000000021</v>
      </c>
      <c r="AL30" s="1">
        <v>70.400000000000148</v>
      </c>
      <c r="AM30" s="1">
        <v>180.4</v>
      </c>
      <c r="AN30" s="1">
        <v>240.40000000000012</v>
      </c>
      <c r="AO30" s="1">
        <v>246.69999999999948</v>
      </c>
      <c r="AP30" s="1">
        <v>20.199999999999861</v>
      </c>
      <c r="AQ30" s="1">
        <v>77.499999999999915</v>
      </c>
      <c r="AR30" s="1">
        <v>141.5</v>
      </c>
      <c r="AS30" s="1">
        <v>179.19999999999996</v>
      </c>
      <c r="AT30" s="1">
        <v>20.2</v>
      </c>
      <c r="AU30" s="1">
        <v>77.5</v>
      </c>
      <c r="AV30" s="1">
        <v>141.5</v>
      </c>
      <c r="AW30" s="1">
        <v>179.2</v>
      </c>
      <c r="AX30" s="1">
        <v>655.29999999999995</v>
      </c>
      <c r="AY30" s="1">
        <v>713.5</v>
      </c>
      <c r="AZ30" s="1">
        <v>814.8</v>
      </c>
      <c r="BA30" s="1">
        <v>866.7</v>
      </c>
      <c r="BB30" s="1">
        <v>75.3</v>
      </c>
      <c r="BC30" s="1">
        <v>154.30000000000001</v>
      </c>
      <c r="BD30" s="1">
        <v>219.4</v>
      </c>
      <c r="BE30" s="1">
        <v>246.1</v>
      </c>
      <c r="BF30" s="1">
        <v>-8</v>
      </c>
      <c r="BG30" s="1">
        <v>25.6</v>
      </c>
      <c r="BH30" s="1">
        <v>108.5</v>
      </c>
      <c r="BI30" s="1">
        <v>-642.6</v>
      </c>
      <c r="BJ30" s="1">
        <v>65.2</v>
      </c>
      <c r="BK30" s="1">
        <v>68.8</v>
      </c>
      <c r="BL30" s="1">
        <v>133.1</v>
      </c>
      <c r="BM30" s="1">
        <v>189.2</v>
      </c>
      <c r="BN30" s="1">
        <v>113.6</v>
      </c>
      <c r="BO30" s="1">
        <v>282.10000000000002</v>
      </c>
      <c r="BP30" s="1">
        <v>541.5</v>
      </c>
      <c r="BQ30" s="1">
        <v>806.9</v>
      </c>
      <c r="BR30" s="1">
        <v>393.6</v>
      </c>
      <c r="BS30" s="1">
        <v>774.4</v>
      </c>
      <c r="BT30" s="1">
        <v>1026.5999999999999</v>
      </c>
      <c r="BU30" s="1">
        <v>1251</v>
      </c>
      <c r="BV30" s="1">
        <v>144.30000000000001</v>
      </c>
    </row>
    <row r="31" spans="1:74" ht="12.75" customHeight="1" x14ac:dyDescent="0.2">
      <c r="A31" s="1" t="s">
        <v>30</v>
      </c>
      <c r="B31" s="1">
        <v>-0.1</v>
      </c>
      <c r="C31" s="1">
        <v>-0.3</v>
      </c>
      <c r="D31" s="1">
        <v>-0.6</v>
      </c>
      <c r="E31" s="1">
        <v>-0.5</v>
      </c>
      <c r="F31" s="1">
        <v>-0.2</v>
      </c>
      <c r="G31" s="1">
        <v>-0.7</v>
      </c>
      <c r="H31" s="1">
        <v>-0.49999999999999994</v>
      </c>
      <c r="I31" s="1">
        <v>-0.19999999999999996</v>
      </c>
      <c r="J31" s="1">
        <v>0</v>
      </c>
      <c r="K31" s="1">
        <v>0.2</v>
      </c>
      <c r="L31" s="1">
        <v>0.2</v>
      </c>
      <c r="M31" s="1">
        <v>0.2</v>
      </c>
      <c r="N31" s="1">
        <v>-2.8000000000000007</v>
      </c>
      <c r="O31" s="1">
        <v>-4.5000000000000178</v>
      </c>
      <c r="P31" s="1">
        <v>-2.3000000000000362</v>
      </c>
      <c r="Q31" s="1">
        <v>-3.7000000000000348</v>
      </c>
      <c r="R31" s="1">
        <v>-0.7000000000000739</v>
      </c>
      <c r="S31" s="1">
        <v>0.19999999999990337</v>
      </c>
      <c r="T31" s="1">
        <v>0.59999999999979536</v>
      </c>
      <c r="U31" s="1">
        <v>6.2999999999997982</v>
      </c>
      <c r="V31" s="1">
        <v>-0.3</v>
      </c>
      <c r="W31" s="1">
        <v>-0.19999999999999998</v>
      </c>
      <c r="X31" s="1">
        <v>0.5</v>
      </c>
      <c r="Y31" s="1">
        <v>3.5</v>
      </c>
      <c r="Z31" s="1">
        <v>-1.5</v>
      </c>
      <c r="AA31" s="1">
        <v>0.30000000000000004</v>
      </c>
      <c r="AB31" s="1">
        <v>2.2999999999999998</v>
      </c>
      <c r="AC31" s="1">
        <v>-6.0000000000000009</v>
      </c>
      <c r="AD31" s="1">
        <v>1</v>
      </c>
      <c r="AE31" s="1">
        <v>2.5</v>
      </c>
      <c r="AF31" s="1">
        <v>3.3</v>
      </c>
      <c r="AG31" s="1">
        <v>3.7</v>
      </c>
      <c r="AH31" s="1">
        <v>-2.8</v>
      </c>
      <c r="AI31" s="1">
        <v>-5.4</v>
      </c>
      <c r="AJ31" s="1">
        <v>-6.9</v>
      </c>
      <c r="AK31" s="1">
        <v>-8.4</v>
      </c>
      <c r="AL31" s="1">
        <v>0.2</v>
      </c>
      <c r="AM31" s="1">
        <v>-1.6</v>
      </c>
      <c r="AN31" s="1">
        <v>-3.4000000000000004</v>
      </c>
      <c r="AO31" s="1">
        <v>-4.9000000000000004</v>
      </c>
      <c r="AP31" s="1">
        <v>-4.0999999999999996</v>
      </c>
      <c r="AQ31" s="1">
        <v>-2.4999999999999996</v>
      </c>
      <c r="AR31" s="1">
        <v>1</v>
      </c>
      <c r="AS31" s="1">
        <v>10.1</v>
      </c>
      <c r="AT31" s="1">
        <v>-4.0999999999999996</v>
      </c>
      <c r="AU31" s="1">
        <v>-2.4999999999998925</v>
      </c>
      <c r="AV31" s="1">
        <v>0.99999999999990319</v>
      </c>
      <c r="AW31" s="1">
        <v>10.099999999999749</v>
      </c>
      <c r="AX31" s="1">
        <v>10.6</v>
      </c>
      <c r="AY31" s="1">
        <v>12.9</v>
      </c>
      <c r="AZ31" s="1">
        <v>15.8</v>
      </c>
      <c r="BA31" s="1">
        <v>18.100000000000001</v>
      </c>
      <c r="BB31" s="1">
        <v>3.8</v>
      </c>
      <c r="BC31" s="1">
        <v>8.3000000000000007</v>
      </c>
      <c r="BD31" s="1">
        <v>12.1</v>
      </c>
      <c r="BE31" s="1">
        <v>14</v>
      </c>
      <c r="BF31" s="1">
        <v>2.5</v>
      </c>
      <c r="BG31" s="1">
        <v>6.1</v>
      </c>
      <c r="BH31" s="1">
        <v>9.5</v>
      </c>
      <c r="BI31" s="1">
        <v>13</v>
      </c>
      <c r="BJ31" s="1">
        <v>3.7</v>
      </c>
      <c r="BK31" s="1">
        <v>4.5999999999999996</v>
      </c>
      <c r="BL31" s="1">
        <v>8</v>
      </c>
      <c r="BM31" s="1">
        <v>13.1</v>
      </c>
      <c r="BN31" s="1">
        <v>4.3</v>
      </c>
      <c r="BO31" s="1">
        <v>9</v>
      </c>
      <c r="BP31" s="1">
        <v>14.1</v>
      </c>
      <c r="BQ31" s="1">
        <v>20.9</v>
      </c>
      <c r="BR31" s="1">
        <v>9</v>
      </c>
      <c r="BS31" s="1">
        <v>19.100000000000001</v>
      </c>
      <c r="BT31" s="1">
        <v>25.8</v>
      </c>
      <c r="BU31" s="1">
        <v>30.6</v>
      </c>
      <c r="BV31" s="1">
        <v>2.9</v>
      </c>
    </row>
    <row r="32" spans="1:74" ht="12.75" customHeight="1" x14ac:dyDescent="0.2"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2"/>
      <c r="BR32" s="1"/>
      <c r="BS32" s="1"/>
      <c r="BT32" s="1"/>
      <c r="BU32" s="1"/>
      <c r="BV32" s="1"/>
    </row>
    <row r="33" spans="1:74" ht="12.75" customHeight="1" x14ac:dyDescent="0.2">
      <c r="A33" s="12" t="s">
        <v>8</v>
      </c>
      <c r="B33" s="12">
        <v>105.7</v>
      </c>
      <c r="C33" s="12">
        <v>217.50000000000006</v>
      </c>
      <c r="D33" s="12">
        <v>356.99999999999994</v>
      </c>
      <c r="E33" s="12">
        <v>456.3</v>
      </c>
      <c r="F33" s="12">
        <v>187.90000000000003</v>
      </c>
      <c r="G33" s="12">
        <v>366.10000000000025</v>
      </c>
      <c r="H33" s="12">
        <v>552.9</v>
      </c>
      <c r="I33" s="12">
        <v>649.6</v>
      </c>
      <c r="J33" s="12">
        <v>198.69999999999996</v>
      </c>
      <c r="K33" s="12">
        <v>423.59999999999991</v>
      </c>
      <c r="L33" s="12">
        <v>661.50000000000011</v>
      </c>
      <c r="M33" s="12">
        <v>647.90000000000043</v>
      </c>
      <c r="N33" s="12">
        <v>58.199999999999989</v>
      </c>
      <c r="O33" s="12">
        <v>4.5000000000000995</v>
      </c>
      <c r="P33" s="12">
        <v>87.400000000000119</v>
      </c>
      <c r="Q33" s="12">
        <v>26.800000000000075</v>
      </c>
      <c r="R33" s="12">
        <v>153.69999999999993</v>
      </c>
      <c r="S33" s="12">
        <v>358.39999999999992</v>
      </c>
      <c r="T33" s="12">
        <v>592.6999999999997</v>
      </c>
      <c r="U33" s="12">
        <v>764.59999999999991</v>
      </c>
      <c r="V33" s="12">
        <v>245.90000000000006</v>
      </c>
      <c r="W33" s="12">
        <v>461</v>
      </c>
      <c r="X33" s="12">
        <v>658.2</v>
      </c>
      <c r="Y33" s="12">
        <v>603.20000000000005</v>
      </c>
      <c r="Z33" s="12">
        <v>83.899999999999991</v>
      </c>
      <c r="AA33" s="12">
        <v>195.80000000000021</v>
      </c>
      <c r="AB33" s="12">
        <v>268.30000000000041</v>
      </c>
      <c r="AC33" s="12">
        <v>266.60000000000093</v>
      </c>
      <c r="AD33" s="12">
        <v>32.199999999999974</v>
      </c>
      <c r="AE33" s="12">
        <v>84.699999999999946</v>
      </c>
      <c r="AF33" s="12">
        <v>119.79999999999981</v>
      </c>
      <c r="AG33" s="12">
        <v>114.29999999999956</v>
      </c>
      <c r="AH33" s="12">
        <v>133.8000000000001</v>
      </c>
      <c r="AI33" s="12">
        <v>215.89999999999975</v>
      </c>
      <c r="AJ33" s="12">
        <v>412.1999999999997</v>
      </c>
      <c r="AK33" s="12">
        <v>443.29999999999984</v>
      </c>
      <c r="AL33" s="12">
        <v>126.30000000000015</v>
      </c>
      <c r="AM33" s="12">
        <v>314.2</v>
      </c>
      <c r="AN33" s="12">
        <v>439.69999999999987</v>
      </c>
      <c r="AO33" s="12">
        <v>473.39999999999947</v>
      </c>
      <c r="AP33" s="12">
        <v>58.899999999999864</v>
      </c>
      <c r="AQ33" s="12">
        <v>169.79999999999993</v>
      </c>
      <c r="AR33" s="12">
        <v>285</v>
      </c>
      <c r="AS33" s="12">
        <v>366.2</v>
      </c>
      <c r="AT33" s="12">
        <v>64.099999999999994</v>
      </c>
      <c r="AU33" s="12">
        <v>168.6</v>
      </c>
      <c r="AV33" s="12">
        <v>276.7</v>
      </c>
      <c r="AW33" s="12">
        <v>337.49999999999972</v>
      </c>
      <c r="AX33" s="12">
        <v>73.2</v>
      </c>
      <c r="AY33" s="12">
        <v>175.1</v>
      </c>
      <c r="AZ33" s="12">
        <v>330.4</v>
      </c>
      <c r="BA33" s="12">
        <v>423.7</v>
      </c>
      <c r="BB33" s="12">
        <v>121.7</v>
      </c>
      <c r="BC33" s="12">
        <v>246.7</v>
      </c>
      <c r="BD33" s="12">
        <v>353.2</v>
      </c>
      <c r="BE33" s="12">
        <v>389.6</v>
      </c>
      <c r="BF33" s="12">
        <v>0.1</v>
      </c>
      <c r="BG33" s="12">
        <v>70.8</v>
      </c>
      <c r="BH33" s="12">
        <v>207.9</v>
      </c>
      <c r="BI33" s="12">
        <v>-536.29999999999995</v>
      </c>
      <c r="BJ33" s="12">
        <v>69.8</v>
      </c>
      <c r="BK33" s="12">
        <v>71.599999999999994</v>
      </c>
      <c r="BL33" s="12">
        <v>162.19999999999999</v>
      </c>
      <c r="BM33" s="12">
        <v>262.8</v>
      </c>
      <c r="BN33" s="12">
        <v>166.2</v>
      </c>
      <c r="BO33" s="12">
        <v>394.20000000000005</v>
      </c>
      <c r="BP33" s="12">
        <v>752.7</v>
      </c>
      <c r="BQ33" s="12">
        <v>1134.3</v>
      </c>
      <c r="BR33" s="12">
        <v>549.5</v>
      </c>
      <c r="BS33" s="12">
        <v>1078</v>
      </c>
      <c r="BT33" s="12">
        <v>1428.7</v>
      </c>
      <c r="BU33" s="12">
        <v>1678.8</v>
      </c>
      <c r="BV33" s="12">
        <v>178.1</v>
      </c>
    </row>
    <row r="34" spans="1:74" ht="12.75" customHeight="1" x14ac:dyDescent="0.2">
      <c r="A34" s="1" t="s">
        <v>32</v>
      </c>
      <c r="B34" s="1">
        <v>77.899999999999991</v>
      </c>
      <c r="C34" s="1">
        <v>161.7999999999999</v>
      </c>
      <c r="D34" s="1">
        <v>240.2</v>
      </c>
      <c r="E34" s="1">
        <v>329.99999999999994</v>
      </c>
      <c r="F34" s="1">
        <v>77.599999999999966</v>
      </c>
      <c r="G34" s="1">
        <v>160.19999999999999</v>
      </c>
      <c r="H34" s="1">
        <v>243.3</v>
      </c>
      <c r="I34" s="1">
        <v>351.9</v>
      </c>
      <c r="J34" s="1">
        <v>92.400000000000063</v>
      </c>
      <c r="K34" s="1">
        <v>185.40000000000003</v>
      </c>
      <c r="L34" s="1">
        <v>274.99999999999989</v>
      </c>
      <c r="M34" s="1">
        <v>407.29999999999984</v>
      </c>
      <c r="N34" s="1">
        <v>99.600000000000023</v>
      </c>
      <c r="O34" s="1">
        <v>323.40000000000003</v>
      </c>
      <c r="P34" s="1">
        <v>424.50000000000006</v>
      </c>
      <c r="Q34" s="1">
        <v>579.90000000000009</v>
      </c>
      <c r="R34" s="1">
        <v>100.00000000000006</v>
      </c>
      <c r="S34" s="1">
        <v>203.90000000000003</v>
      </c>
      <c r="T34" s="1">
        <v>309.60000000000025</v>
      </c>
      <c r="U34" s="1">
        <v>429.90000000000009</v>
      </c>
      <c r="V34" s="1">
        <v>105.09999999999994</v>
      </c>
      <c r="W34" s="1">
        <v>214.79999999999995</v>
      </c>
      <c r="X34" s="1">
        <v>335.19999999999993</v>
      </c>
      <c r="Y34" s="1">
        <v>500.99999999999994</v>
      </c>
      <c r="Z34" s="1">
        <v>129.40000000000003</v>
      </c>
      <c r="AA34" s="1">
        <v>259.5999999999998</v>
      </c>
      <c r="AB34" s="1">
        <v>393.19999999999959</v>
      </c>
      <c r="AC34" s="1">
        <v>528.79999999999905</v>
      </c>
      <c r="AD34" s="1">
        <v>132.30000000000001</v>
      </c>
      <c r="AE34" s="1">
        <v>268.00000000000006</v>
      </c>
      <c r="AF34" s="1">
        <v>400.80000000000018</v>
      </c>
      <c r="AG34" s="1">
        <v>564.40000000000055</v>
      </c>
      <c r="AH34" s="1">
        <v>151.39999999999995</v>
      </c>
      <c r="AI34" s="1">
        <v>298.8000000000003</v>
      </c>
      <c r="AJ34" s="1">
        <v>449.99999999999994</v>
      </c>
      <c r="AK34" s="1">
        <v>599.00000000000011</v>
      </c>
      <c r="AL34" s="1">
        <v>140.79999999999987</v>
      </c>
      <c r="AM34" s="1">
        <v>281.89999999999986</v>
      </c>
      <c r="AN34" s="1">
        <v>420.69999999999987</v>
      </c>
      <c r="AO34" s="1">
        <v>575.4</v>
      </c>
      <c r="AP34" s="1">
        <v>170</v>
      </c>
      <c r="AQ34" s="1">
        <v>359.1</v>
      </c>
      <c r="AR34" s="1">
        <v>544.79999999999995</v>
      </c>
      <c r="AS34" s="1">
        <v>735.2</v>
      </c>
      <c r="AT34" s="1">
        <v>141.20000000000002</v>
      </c>
      <c r="AU34" s="1">
        <v>301.70000000000005</v>
      </c>
      <c r="AV34" s="1">
        <v>457.59999999999997</v>
      </c>
      <c r="AW34" s="1">
        <v>618.00000000000023</v>
      </c>
      <c r="AX34" s="1">
        <v>156.1</v>
      </c>
      <c r="AY34" s="1">
        <v>307.60000000000002</v>
      </c>
      <c r="AZ34" s="1">
        <v>450.3</v>
      </c>
      <c r="BA34" s="1">
        <v>590.4</v>
      </c>
      <c r="BB34" s="1">
        <v>132.80000000000001</v>
      </c>
      <c r="BC34" s="1">
        <v>268.3</v>
      </c>
      <c r="BD34" s="1">
        <v>403.5</v>
      </c>
      <c r="BE34" s="1">
        <v>540.4</v>
      </c>
      <c r="BF34" s="1">
        <v>141.9</v>
      </c>
      <c r="BG34" s="1">
        <v>281.89999999999998</v>
      </c>
      <c r="BH34" s="1">
        <v>417.7</v>
      </c>
      <c r="BI34" s="1">
        <v>1319.7</v>
      </c>
      <c r="BJ34" s="1">
        <v>104.3</v>
      </c>
      <c r="BK34" s="1">
        <v>207.89999999999998</v>
      </c>
      <c r="BL34" s="1">
        <v>308.10000000000002</v>
      </c>
      <c r="BM34" s="1">
        <v>403.5</v>
      </c>
      <c r="BN34" s="1">
        <v>91.5</v>
      </c>
      <c r="BO34" s="1">
        <v>184.4</v>
      </c>
      <c r="BP34" s="1">
        <v>275.5</v>
      </c>
      <c r="BQ34" s="1">
        <v>404.2</v>
      </c>
      <c r="BR34" s="1">
        <v>94.2</v>
      </c>
      <c r="BS34" s="1">
        <v>191.5</v>
      </c>
      <c r="BT34" s="1">
        <v>297.39999999999998</v>
      </c>
      <c r="BU34" s="1">
        <v>402.1</v>
      </c>
      <c r="BV34" s="1">
        <v>102.9</v>
      </c>
    </row>
    <row r="35" spans="1:74" ht="12.75" customHeight="1" x14ac:dyDescent="0.2">
      <c r="A35" s="12" t="s">
        <v>6</v>
      </c>
      <c r="B35" s="12">
        <v>183.6</v>
      </c>
      <c r="C35" s="12">
        <v>379.29999999999995</v>
      </c>
      <c r="D35" s="12">
        <v>597.19999999999993</v>
      </c>
      <c r="E35" s="12">
        <v>786.3</v>
      </c>
      <c r="F35" s="12">
        <v>265.5</v>
      </c>
      <c r="G35" s="12">
        <v>526.29999999999995</v>
      </c>
      <c r="H35" s="12">
        <v>796.19999999999993</v>
      </c>
      <c r="I35" s="12">
        <v>1001.5</v>
      </c>
      <c r="J35" s="12">
        <v>291.10000000000002</v>
      </c>
      <c r="K35" s="12">
        <v>609</v>
      </c>
      <c r="L35" s="12">
        <v>936.5</v>
      </c>
      <c r="M35" s="12">
        <v>1055.2</v>
      </c>
      <c r="N35" s="12">
        <v>157.80000000000001</v>
      </c>
      <c r="O35" s="12">
        <v>327.9</v>
      </c>
      <c r="P35" s="12">
        <v>511.9</v>
      </c>
      <c r="Q35" s="12">
        <v>606.69999999999993</v>
      </c>
      <c r="R35" s="12">
        <v>253.7</v>
      </c>
      <c r="S35" s="12">
        <v>562.29999999999995</v>
      </c>
      <c r="T35" s="12">
        <v>902.3</v>
      </c>
      <c r="U35" s="12">
        <v>1194.5</v>
      </c>
      <c r="V35" s="12">
        <v>351</v>
      </c>
      <c r="W35" s="12">
        <v>675.8</v>
      </c>
      <c r="X35" s="12">
        <v>993.4</v>
      </c>
      <c r="Y35" s="12">
        <v>1104.2</v>
      </c>
      <c r="Z35" s="12">
        <v>213.3</v>
      </c>
      <c r="AA35" s="12">
        <v>455.4</v>
      </c>
      <c r="AB35" s="12">
        <v>661.5</v>
      </c>
      <c r="AC35" s="12">
        <v>795.4</v>
      </c>
      <c r="AD35" s="12">
        <v>164.5</v>
      </c>
      <c r="AE35" s="12">
        <v>352.7</v>
      </c>
      <c r="AF35" s="12">
        <v>520.6</v>
      </c>
      <c r="AG35" s="12">
        <v>678.7</v>
      </c>
      <c r="AH35" s="12">
        <v>285.20000000000005</v>
      </c>
      <c r="AI35" s="12">
        <v>514.70000000000005</v>
      </c>
      <c r="AJ35" s="12">
        <v>862.2</v>
      </c>
      <c r="AK35" s="12">
        <v>1042.3</v>
      </c>
      <c r="AL35" s="12">
        <v>267.10000000000002</v>
      </c>
      <c r="AM35" s="12">
        <v>596.09999999999991</v>
      </c>
      <c r="AN35" s="12">
        <v>860.39999999999975</v>
      </c>
      <c r="AO35" s="12">
        <v>1048.7999999999995</v>
      </c>
      <c r="AP35" s="12">
        <v>228.89999999999986</v>
      </c>
      <c r="AQ35" s="12">
        <v>528.9</v>
      </c>
      <c r="AR35" s="12">
        <v>829.8</v>
      </c>
      <c r="AS35" s="12">
        <v>1101.4000000000001</v>
      </c>
      <c r="AT35" s="12">
        <v>205.3</v>
      </c>
      <c r="AU35" s="12">
        <v>470.3</v>
      </c>
      <c r="AV35" s="12">
        <v>734.3</v>
      </c>
      <c r="AW35" s="12">
        <v>955.5</v>
      </c>
      <c r="AX35" s="12">
        <v>229.3</v>
      </c>
      <c r="AY35" s="12">
        <v>482.7</v>
      </c>
      <c r="AZ35" s="12">
        <v>780.7</v>
      </c>
      <c r="BA35" s="12">
        <v>1014.1</v>
      </c>
      <c r="BB35" s="12">
        <v>254.5</v>
      </c>
      <c r="BC35" s="12">
        <v>515</v>
      </c>
      <c r="BD35" s="12">
        <v>756.7</v>
      </c>
      <c r="BE35" s="12">
        <v>930</v>
      </c>
      <c r="BF35" s="12">
        <v>142</v>
      </c>
      <c r="BG35" s="12">
        <v>352.7</v>
      </c>
      <c r="BH35" s="12">
        <v>625.6</v>
      </c>
      <c r="BI35" s="12">
        <v>783.4</v>
      </c>
      <c r="BJ35" s="12">
        <v>174.1</v>
      </c>
      <c r="BK35" s="12">
        <v>279.5</v>
      </c>
      <c r="BL35" s="12">
        <v>470.3</v>
      </c>
      <c r="BM35" s="12">
        <v>666.3</v>
      </c>
      <c r="BN35" s="12">
        <v>257.7</v>
      </c>
      <c r="BO35" s="12">
        <v>578.6</v>
      </c>
      <c r="BP35" s="12">
        <v>1028.2</v>
      </c>
      <c r="BQ35" s="12">
        <v>1538.5</v>
      </c>
      <c r="BR35" s="12">
        <v>643.70000000000005</v>
      </c>
      <c r="BS35" s="12">
        <v>1269.5</v>
      </c>
      <c r="BT35" s="12">
        <v>1726.1</v>
      </c>
      <c r="BU35" s="12">
        <v>2080.9</v>
      </c>
      <c r="BV35" s="12">
        <v>281</v>
      </c>
    </row>
    <row r="36" spans="1:74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</row>
    <row r="37" spans="1:74" x14ac:dyDescent="0.2">
      <c r="A37" s="24"/>
    </row>
    <row r="38" spans="1:74" x14ac:dyDescent="0.2">
      <c r="A38" s="24" t="s">
        <v>160</v>
      </c>
      <c r="BQ38" s="50"/>
    </row>
  </sheetData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Header>&amp;C&amp;G</oddHeader>
    <oddFooter>&amp;A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V38"/>
  <sheetViews>
    <sheetView zoomScaleNormal="100" zoomScaleSheetLayoutView="100" workbookViewId="0">
      <pane xSplit="1" ySplit="4" topLeftCell="BN5" activePane="bottomRight" state="frozen"/>
      <selection activeCell="BC15" sqref="BC15"/>
      <selection pane="topRight" activeCell="BC15" sqref="BC15"/>
      <selection pane="bottomLeft" activeCell="BC15" sqref="BC15"/>
      <selection pane="bottomRight"/>
    </sheetView>
  </sheetViews>
  <sheetFormatPr baseColWidth="10" defaultColWidth="11.42578125" defaultRowHeight="12.75" outlineLevelCol="1" x14ac:dyDescent="0.2"/>
  <cols>
    <col min="1" max="1" width="49.140625" style="4" customWidth="1"/>
    <col min="2" max="61" width="11.42578125" style="4" hidden="1" customWidth="1" outlineLevel="1"/>
    <col min="62" max="65" width="0" style="4" hidden="1" customWidth="1" outlineLevel="1"/>
    <col min="66" max="66" width="11.42578125" style="4" collapsed="1"/>
    <col min="67" max="69" width="11.42578125" style="4"/>
    <col min="70" max="74" width="11.42578125" style="70"/>
    <col min="75" max="16384" width="11.42578125" style="4"/>
  </cols>
  <sheetData>
    <row r="1" spans="1:74" ht="15.75" x14ac:dyDescent="0.25">
      <c r="A1" s="3" t="s">
        <v>17</v>
      </c>
    </row>
    <row r="3" spans="1:74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112</v>
      </c>
      <c r="AS3" s="5"/>
      <c r="AT3" s="6"/>
      <c r="AU3" s="7">
        <v>2016</v>
      </c>
      <c r="AV3" s="7" t="s">
        <v>117</v>
      </c>
      <c r="AW3" s="6"/>
      <c r="AX3" s="5"/>
      <c r="AY3" s="8">
        <v>2017</v>
      </c>
      <c r="AZ3" s="8"/>
      <c r="BA3" s="5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5"/>
      <c r="BO3" s="8">
        <v>2021</v>
      </c>
      <c r="BP3" s="8"/>
      <c r="BQ3" s="5"/>
      <c r="BR3" s="25"/>
      <c r="BS3" s="25">
        <v>2022</v>
      </c>
      <c r="BT3" s="25"/>
      <c r="BU3" s="25"/>
      <c r="BV3" s="72">
        <v>2023</v>
      </c>
    </row>
    <row r="4" spans="1:74" ht="15" x14ac:dyDescent="0.2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</v>
      </c>
      <c r="S4" s="15" t="s">
        <v>2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  <c r="AI4" s="15" t="s">
        <v>2</v>
      </c>
      <c r="AJ4" s="15" t="s">
        <v>3</v>
      </c>
      <c r="AK4" s="15" t="s">
        <v>4</v>
      </c>
      <c r="AL4" s="15" t="s">
        <v>1</v>
      </c>
      <c r="AM4" s="15" t="s">
        <v>2</v>
      </c>
      <c r="AN4" s="15" t="s">
        <v>3</v>
      </c>
      <c r="AO4" s="15" t="s">
        <v>4</v>
      </c>
      <c r="AP4" s="15" t="s">
        <v>1</v>
      </c>
      <c r="AQ4" s="15" t="s">
        <v>2</v>
      </c>
      <c r="AR4" s="15" t="s">
        <v>3</v>
      </c>
      <c r="AS4" s="15" t="s">
        <v>4</v>
      </c>
      <c r="AT4" s="15" t="s">
        <v>1</v>
      </c>
      <c r="AU4" s="15" t="s">
        <v>2</v>
      </c>
      <c r="AV4" s="15" t="s">
        <v>3</v>
      </c>
      <c r="AW4" s="15" t="s">
        <v>4</v>
      </c>
      <c r="AX4" s="15" t="s">
        <v>1</v>
      </c>
      <c r="AY4" s="15" t="s">
        <v>2</v>
      </c>
      <c r="AZ4" s="15" t="s">
        <v>3</v>
      </c>
      <c r="BA4" s="15" t="s">
        <v>4</v>
      </c>
      <c r="BB4" s="15" t="s">
        <v>142</v>
      </c>
      <c r="BC4" s="15" t="s">
        <v>143</v>
      </c>
      <c r="BD4" s="15" t="s">
        <v>3</v>
      </c>
      <c r="BE4" s="15" t="s">
        <v>4</v>
      </c>
      <c r="BF4" s="15" t="s">
        <v>1</v>
      </c>
      <c r="BG4" s="15" t="s">
        <v>2</v>
      </c>
      <c r="BH4" s="15" t="s">
        <v>3</v>
      </c>
      <c r="BI4" s="15" t="s">
        <v>4</v>
      </c>
      <c r="BJ4" s="15" t="s">
        <v>1</v>
      </c>
      <c r="BK4" s="15" t="s">
        <v>2</v>
      </c>
      <c r="BL4" s="15" t="s">
        <v>3</v>
      </c>
      <c r="BM4" s="15" t="s">
        <v>4</v>
      </c>
      <c r="BN4" s="15" t="s">
        <v>1</v>
      </c>
      <c r="BO4" s="15" t="s">
        <v>2</v>
      </c>
      <c r="BP4" s="15" t="s">
        <v>3</v>
      </c>
      <c r="BQ4" s="15" t="s">
        <v>4</v>
      </c>
      <c r="BR4" s="18" t="s">
        <v>1</v>
      </c>
      <c r="BS4" s="18" t="s">
        <v>2</v>
      </c>
      <c r="BT4" s="18" t="s">
        <v>3</v>
      </c>
      <c r="BU4" s="18" t="s">
        <v>4</v>
      </c>
      <c r="BV4" s="18" t="s">
        <v>1</v>
      </c>
    </row>
    <row r="6" spans="1:74" ht="12.75" customHeight="1" x14ac:dyDescent="0.2">
      <c r="A6" s="1" t="s">
        <v>5</v>
      </c>
      <c r="B6" s="1">
        <v>798.5</v>
      </c>
      <c r="C6" s="1">
        <v>830.4</v>
      </c>
      <c r="D6" s="1">
        <v>857.3</v>
      </c>
      <c r="E6" s="1">
        <v>850.7</v>
      </c>
      <c r="F6" s="1">
        <v>943.7</v>
      </c>
      <c r="G6" s="1">
        <v>959</v>
      </c>
      <c r="H6" s="1">
        <v>958.5</v>
      </c>
      <c r="I6" s="1">
        <v>920.1</v>
      </c>
      <c r="J6" s="1">
        <v>1019.5</v>
      </c>
      <c r="K6" s="1">
        <v>1123</v>
      </c>
      <c r="L6" s="1">
        <v>1156.9000000000001</v>
      </c>
      <c r="M6" s="1">
        <v>998.7</v>
      </c>
      <c r="N6" s="1">
        <v>872.5</v>
      </c>
      <c r="O6" s="1">
        <v>925.5</v>
      </c>
      <c r="P6" s="1">
        <v>986.5</v>
      </c>
      <c r="Q6" s="1">
        <v>934.8</v>
      </c>
      <c r="R6" s="1">
        <v>1067</v>
      </c>
      <c r="S6" s="1">
        <v>1202</v>
      </c>
      <c r="T6" s="1">
        <v>1269.5</v>
      </c>
      <c r="U6" s="1">
        <v>1209.8999999999996</v>
      </c>
      <c r="V6" s="1">
        <v>1291.7</v>
      </c>
      <c r="W6" s="1">
        <v>1325.8</v>
      </c>
      <c r="X6" s="1">
        <v>1280.5999999999999</v>
      </c>
      <c r="Y6" s="1">
        <v>1011.6</v>
      </c>
      <c r="Z6" s="1">
        <v>1194.3</v>
      </c>
      <c r="AA6" s="1">
        <v>1222.5</v>
      </c>
      <c r="AB6" s="1">
        <v>1200.9000000000001</v>
      </c>
      <c r="AC6" s="1">
        <v>1017.2</v>
      </c>
      <c r="AD6" s="1">
        <v>1076.3</v>
      </c>
      <c r="AE6" s="1">
        <v>1150.3</v>
      </c>
      <c r="AF6" s="1">
        <v>1165.4000000000001</v>
      </c>
      <c r="AG6" s="1">
        <v>1086.8999999999996</v>
      </c>
      <c r="AH6" s="1">
        <v>1157.4000000000001</v>
      </c>
      <c r="AI6" s="1">
        <v>1242.3</v>
      </c>
      <c r="AJ6" s="1">
        <v>1232.2</v>
      </c>
      <c r="AK6" s="1">
        <v>1194.5</v>
      </c>
      <c r="AL6" s="1">
        <v>1334.9</v>
      </c>
      <c r="AM6" s="1">
        <v>1370.5</v>
      </c>
      <c r="AN6" s="1">
        <v>1357.9</v>
      </c>
      <c r="AO6" s="1">
        <v>1232.8999999999996</v>
      </c>
      <c r="AP6" s="1">
        <v>1314.3</v>
      </c>
      <c r="AQ6" s="1">
        <v>1386.2</v>
      </c>
      <c r="AR6" s="1">
        <v>1346.1</v>
      </c>
      <c r="AS6" s="1">
        <v>1357.6</v>
      </c>
      <c r="AT6" s="1">
        <v>1133.0999999999999</v>
      </c>
      <c r="AU6" s="1">
        <v>1199.2000000000003</v>
      </c>
      <c r="AV6" s="1">
        <v>1150.7999999999997</v>
      </c>
      <c r="AW6" s="1">
        <v>1151.0999999999999</v>
      </c>
      <c r="AX6" s="1">
        <v>1218.8</v>
      </c>
      <c r="AY6" s="1">
        <v>1218.3</v>
      </c>
      <c r="AZ6" s="1">
        <v>1311.6</v>
      </c>
      <c r="BA6" s="1">
        <v>1175.5</v>
      </c>
      <c r="BB6" s="1">
        <v>1217.5999999999999</v>
      </c>
      <c r="BC6" s="1">
        <v>1329.9</v>
      </c>
      <c r="BD6" s="1">
        <v>1242.7</v>
      </c>
      <c r="BE6" s="1">
        <v>1188.6000000000004</v>
      </c>
      <c r="BF6" s="1">
        <v>1235.7</v>
      </c>
      <c r="BG6" s="1">
        <v>1268.5</v>
      </c>
      <c r="BH6" s="1">
        <v>1267.9000000000001</v>
      </c>
      <c r="BI6" s="1">
        <v>1155.5</v>
      </c>
      <c r="BJ6" s="1">
        <v>1197.5</v>
      </c>
      <c r="BK6" s="1">
        <v>1072.4000000000001</v>
      </c>
      <c r="BL6" s="1">
        <v>1183.0999999999999</v>
      </c>
      <c r="BM6" s="1">
        <v>1239.1999999999998</v>
      </c>
      <c r="BN6" s="1">
        <v>1359.6</v>
      </c>
      <c r="BO6" s="1">
        <v>1501</v>
      </c>
      <c r="BP6" s="1">
        <v>1658.6</v>
      </c>
      <c r="BQ6" s="1">
        <v>1688.3000000000002</v>
      </c>
      <c r="BR6" s="71">
        <v>2076.1999999999998</v>
      </c>
      <c r="BS6" s="71">
        <v>2174.1999999999998</v>
      </c>
      <c r="BT6" s="71">
        <v>2132.2000000000007</v>
      </c>
      <c r="BU6" s="71">
        <v>1826.6999999999989</v>
      </c>
      <c r="BV6" s="71">
        <v>1744</v>
      </c>
    </row>
    <row r="7" spans="1:74" ht="12.75" customHeight="1" x14ac:dyDescent="0.2">
      <c r="A7" s="1" t="s">
        <v>18</v>
      </c>
      <c r="B7" s="1">
        <v>-572.4</v>
      </c>
      <c r="C7" s="1">
        <v>-595.79999999999995</v>
      </c>
      <c r="D7" s="1">
        <v>-606.1</v>
      </c>
      <c r="E7" s="1">
        <v>-603.70000000000005</v>
      </c>
      <c r="F7" s="1">
        <v>-638.6</v>
      </c>
      <c r="G7" s="1">
        <v>-652</v>
      </c>
      <c r="H7" s="1">
        <v>-648.1</v>
      </c>
      <c r="I7" s="1">
        <v>-690.6</v>
      </c>
      <c r="J7" s="1">
        <v>-700.6</v>
      </c>
      <c r="K7" s="1">
        <v>-776.1</v>
      </c>
      <c r="L7" s="1">
        <v>-791.9</v>
      </c>
      <c r="M7" s="1">
        <v>-841.5</v>
      </c>
      <c r="N7" s="1">
        <v>-656</v>
      </c>
      <c r="O7" s="1">
        <v>-703.1</v>
      </c>
      <c r="P7" s="1">
        <v>-725</v>
      </c>
      <c r="Q7" s="1">
        <v>-791.7</v>
      </c>
      <c r="R7" s="1">
        <v>-777.7</v>
      </c>
      <c r="S7" s="1">
        <v>-848.2</v>
      </c>
      <c r="T7" s="1">
        <v>-866.7</v>
      </c>
      <c r="U7" s="1">
        <v>-909.49999999999955</v>
      </c>
      <c r="V7" s="1">
        <v>-892.5</v>
      </c>
      <c r="W7" s="1">
        <v>-964</v>
      </c>
      <c r="X7" s="1">
        <v>-979.7</v>
      </c>
      <c r="Y7" s="1">
        <v>-911</v>
      </c>
      <c r="Z7" s="1">
        <v>-977.8</v>
      </c>
      <c r="AA7" s="1">
        <v>-980.5</v>
      </c>
      <c r="AB7" s="1">
        <v>-991.3</v>
      </c>
      <c r="AC7" s="1">
        <v>-865.8</v>
      </c>
      <c r="AD7" s="1">
        <v>-952.4</v>
      </c>
      <c r="AE7" s="1">
        <v>-968.9</v>
      </c>
      <c r="AF7" s="1">
        <v>-997.5</v>
      </c>
      <c r="AG7" s="1">
        <v>-896.59999999999991</v>
      </c>
      <c r="AH7" s="1">
        <v>-993</v>
      </c>
      <c r="AI7" s="1">
        <v>-1007.9</v>
      </c>
      <c r="AJ7" s="1">
        <v>-995.6</v>
      </c>
      <c r="AK7" s="1">
        <v>-985.69999999999982</v>
      </c>
      <c r="AL7" s="1">
        <v>-1043.3</v>
      </c>
      <c r="AM7" s="1">
        <v>-1073</v>
      </c>
      <c r="AN7" s="1">
        <v>-1059.3</v>
      </c>
      <c r="AO7" s="1">
        <v>-991.5</v>
      </c>
      <c r="AP7" s="1">
        <v>-1094.9000000000001</v>
      </c>
      <c r="AQ7" s="1">
        <v>-1125.5</v>
      </c>
      <c r="AR7" s="1">
        <v>-1062.7</v>
      </c>
      <c r="AS7" s="1">
        <v>-1130.3999999999999</v>
      </c>
      <c r="AT7" s="1">
        <v>-946.1</v>
      </c>
      <c r="AU7" s="1">
        <v>-976.6</v>
      </c>
      <c r="AV7" s="1">
        <v>-911.3</v>
      </c>
      <c r="AW7" s="1">
        <v>-977.40000000000009</v>
      </c>
      <c r="AX7" s="1">
        <v>-1004.8</v>
      </c>
      <c r="AY7" s="1">
        <v>-980.5</v>
      </c>
      <c r="AZ7" s="1">
        <v>-1032.7</v>
      </c>
      <c r="BA7" s="1">
        <v>-951.8</v>
      </c>
      <c r="BB7" s="1">
        <v>-974.7</v>
      </c>
      <c r="BC7" s="1">
        <v>-1078.4000000000001</v>
      </c>
      <c r="BD7" s="1">
        <v>-1015.3</v>
      </c>
      <c r="BE7" s="1">
        <v>-1035.7000000000003</v>
      </c>
      <c r="BF7" s="1">
        <v>-1086.4000000000001</v>
      </c>
      <c r="BG7" s="1">
        <v>-1079.4000000000001</v>
      </c>
      <c r="BH7" s="1">
        <v>-985</v>
      </c>
      <c r="BI7" s="1">
        <v>-973.6</v>
      </c>
      <c r="BJ7" s="1">
        <v>-975.9</v>
      </c>
      <c r="BK7" s="1">
        <v>-937.7</v>
      </c>
      <c r="BL7" s="1">
        <v>-962.9</v>
      </c>
      <c r="BM7" s="1">
        <v>-945.80000000000018</v>
      </c>
      <c r="BN7" s="1">
        <v>-1059.7</v>
      </c>
      <c r="BO7" s="1">
        <v>-1127.2</v>
      </c>
      <c r="BP7" s="1">
        <v>-1172.4000000000001</v>
      </c>
      <c r="BQ7" s="1">
        <v>-1175.6999999999998</v>
      </c>
      <c r="BR7" s="71">
        <v>-1408.6</v>
      </c>
      <c r="BS7" s="71">
        <v>-1528</v>
      </c>
      <c r="BT7" s="71">
        <v>-1644.2000000000003</v>
      </c>
      <c r="BU7" s="71">
        <v>-1467.6999999999994</v>
      </c>
      <c r="BV7" s="71">
        <v>-1414.9</v>
      </c>
    </row>
    <row r="8" spans="1:74" ht="12.75" customHeight="1" x14ac:dyDescent="0.2">
      <c r="A8" s="12" t="s">
        <v>19</v>
      </c>
      <c r="B8" s="12">
        <v>226.1</v>
      </c>
      <c r="C8" s="12">
        <v>234.60000000000002</v>
      </c>
      <c r="D8" s="12">
        <v>251.19999999999993</v>
      </c>
      <c r="E8" s="12">
        <v>247</v>
      </c>
      <c r="F8" s="12">
        <v>305.10000000000002</v>
      </c>
      <c r="G8" s="12">
        <v>307</v>
      </c>
      <c r="H8" s="12">
        <v>310.39999999999998</v>
      </c>
      <c r="I8" s="12">
        <v>229.5</v>
      </c>
      <c r="J8" s="12">
        <v>318.89999999999998</v>
      </c>
      <c r="K8" s="12">
        <v>346.9</v>
      </c>
      <c r="L8" s="12">
        <v>365.00000000000011</v>
      </c>
      <c r="M8" s="12">
        <v>157.20000000000005</v>
      </c>
      <c r="N8" s="12">
        <v>216.5</v>
      </c>
      <c r="O8" s="12">
        <v>222.39999999999998</v>
      </c>
      <c r="P8" s="12">
        <v>261.5</v>
      </c>
      <c r="Q8" s="12">
        <v>143.09999999999991</v>
      </c>
      <c r="R8" s="12">
        <v>289.29999999999995</v>
      </c>
      <c r="S8" s="12">
        <v>353.79999999999995</v>
      </c>
      <c r="T8" s="12">
        <v>402.79999999999995</v>
      </c>
      <c r="U8" s="12">
        <v>300.40000000000009</v>
      </c>
      <c r="V8" s="12">
        <v>399.20000000000005</v>
      </c>
      <c r="W8" s="12">
        <v>361.79999999999995</v>
      </c>
      <c r="X8" s="12">
        <v>300.89999999999986</v>
      </c>
      <c r="Y8" s="12">
        <v>100.60000000000002</v>
      </c>
      <c r="Z8" s="12">
        <v>216.5</v>
      </c>
      <c r="AA8" s="12">
        <v>242</v>
      </c>
      <c r="AB8" s="12">
        <v>209.60000000000014</v>
      </c>
      <c r="AC8" s="12">
        <v>151.40000000000009</v>
      </c>
      <c r="AD8" s="12">
        <v>123.89999999999998</v>
      </c>
      <c r="AE8" s="12">
        <v>181.39999999999998</v>
      </c>
      <c r="AF8" s="12">
        <v>167.90000000000009</v>
      </c>
      <c r="AG8" s="12">
        <v>190.29999999999973</v>
      </c>
      <c r="AH8" s="12">
        <v>164.40000000000009</v>
      </c>
      <c r="AI8" s="12">
        <v>234.39999999999998</v>
      </c>
      <c r="AJ8" s="12">
        <v>236.60000000000002</v>
      </c>
      <c r="AK8" s="12">
        <v>208.80000000000018</v>
      </c>
      <c r="AL8" s="12">
        <v>291.60000000000014</v>
      </c>
      <c r="AM8" s="12">
        <v>297.5</v>
      </c>
      <c r="AN8" s="12">
        <v>298.60000000000014</v>
      </c>
      <c r="AO8" s="12">
        <v>241.39999999999964</v>
      </c>
      <c r="AP8" s="12">
        <v>219.39999999999986</v>
      </c>
      <c r="AQ8" s="12">
        <v>260.70000000000005</v>
      </c>
      <c r="AR8" s="12">
        <v>283.39999999999998</v>
      </c>
      <c r="AS8" s="12">
        <v>227.20000000000016</v>
      </c>
      <c r="AT8" s="12">
        <v>187</v>
      </c>
      <c r="AU8" s="12">
        <v>222.60000000000014</v>
      </c>
      <c r="AV8" s="12">
        <v>239.49999999999977</v>
      </c>
      <c r="AW8" s="12">
        <v>173.69999999999982</v>
      </c>
      <c r="AX8" s="12">
        <v>214</v>
      </c>
      <c r="AY8" s="12">
        <v>237.8</v>
      </c>
      <c r="AZ8" s="12">
        <v>278.89999999999998</v>
      </c>
      <c r="BA8" s="12">
        <v>223.7</v>
      </c>
      <c r="BB8" s="12">
        <v>242.9</v>
      </c>
      <c r="BC8" s="12">
        <v>251.5</v>
      </c>
      <c r="BD8" s="12">
        <v>227.4</v>
      </c>
      <c r="BE8" s="12">
        <v>152.90000000000009</v>
      </c>
      <c r="BF8" s="12">
        <v>149.30000000000001</v>
      </c>
      <c r="BG8" s="12">
        <v>189.1</v>
      </c>
      <c r="BH8" s="12">
        <v>282.89999999999998</v>
      </c>
      <c r="BI8" s="12">
        <v>181.9</v>
      </c>
      <c r="BJ8" s="12">
        <v>221.6</v>
      </c>
      <c r="BK8" s="12">
        <v>134.69999999999999</v>
      </c>
      <c r="BL8" s="12">
        <v>220.2</v>
      </c>
      <c r="BM8" s="12">
        <v>293.39999999999998</v>
      </c>
      <c r="BN8" s="12">
        <v>299.89999999999998</v>
      </c>
      <c r="BO8" s="12">
        <v>373.80000000000007</v>
      </c>
      <c r="BP8" s="12">
        <v>486.20000000000005</v>
      </c>
      <c r="BQ8" s="12">
        <v>512.59999999999991</v>
      </c>
      <c r="BR8" s="74">
        <v>667.6</v>
      </c>
      <c r="BS8" s="74">
        <v>646.19999999999993</v>
      </c>
      <c r="BT8" s="74">
        <v>487.99999999999989</v>
      </c>
      <c r="BU8" s="74">
        <v>359.00000000000045</v>
      </c>
      <c r="BV8" s="74">
        <v>329.1</v>
      </c>
    </row>
    <row r="9" spans="1:74" ht="12.75" customHeight="1" x14ac:dyDescent="0.2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"/>
      <c r="AT9" s="1"/>
      <c r="AU9" s="1"/>
      <c r="AV9" s="1"/>
      <c r="AW9" s="1"/>
      <c r="AX9" s="1"/>
      <c r="AY9" s="12"/>
      <c r="AZ9" s="12"/>
      <c r="BA9" s="1"/>
      <c r="BB9" s="1"/>
      <c r="BC9" s="1"/>
      <c r="BD9" s="1"/>
      <c r="BE9" s="1"/>
      <c r="BF9" s="1"/>
      <c r="BG9" s="12"/>
      <c r="BH9" s="12"/>
      <c r="BI9" s="1"/>
      <c r="BJ9" s="1"/>
      <c r="BK9" s="12"/>
      <c r="BL9" s="12"/>
      <c r="BM9" s="1"/>
      <c r="BN9" s="1"/>
      <c r="BO9" s="12"/>
      <c r="BP9" s="12"/>
      <c r="BQ9" s="1"/>
      <c r="BR9" s="71"/>
      <c r="BS9" s="71"/>
      <c r="BT9" s="71"/>
      <c r="BU9" s="71"/>
      <c r="BV9" s="71"/>
    </row>
    <row r="10" spans="1:74" ht="12.75" customHeight="1" x14ac:dyDescent="0.2">
      <c r="A10" s="1" t="s">
        <v>20</v>
      </c>
      <c r="B10" s="1">
        <v>-54.4</v>
      </c>
      <c r="C10" s="1">
        <v>-56</v>
      </c>
      <c r="D10" s="1">
        <v>-55.1</v>
      </c>
      <c r="E10" s="1">
        <v>-58.4</v>
      </c>
      <c r="F10" s="1">
        <v>-54.6</v>
      </c>
      <c r="G10" s="1">
        <v>-58.6</v>
      </c>
      <c r="H10" s="1">
        <v>-58.4</v>
      </c>
      <c r="I10" s="1">
        <v>-61.9</v>
      </c>
      <c r="J10" s="1">
        <v>-59.8</v>
      </c>
      <c r="K10" s="1">
        <v>-65.099999999999994</v>
      </c>
      <c r="L10" s="1">
        <v>-61.2</v>
      </c>
      <c r="M10" s="1">
        <v>-71.5</v>
      </c>
      <c r="N10" s="1">
        <v>-58.1</v>
      </c>
      <c r="O10" s="1">
        <v>-59.1</v>
      </c>
      <c r="P10" s="1">
        <v>-59.1</v>
      </c>
      <c r="Q10" s="1">
        <v>-70.099999999999994</v>
      </c>
      <c r="R10" s="1">
        <v>-63.3</v>
      </c>
      <c r="S10" s="1">
        <v>-69</v>
      </c>
      <c r="T10" s="1">
        <v>-66.8</v>
      </c>
      <c r="U10" s="1">
        <v>-70.5</v>
      </c>
      <c r="V10" s="1">
        <v>-66.900000000000006</v>
      </c>
      <c r="W10" s="1">
        <v>-72.5</v>
      </c>
      <c r="X10" s="1">
        <v>-67.8</v>
      </c>
      <c r="Y10" s="1">
        <v>-73.599999999999994</v>
      </c>
      <c r="Z10" s="1">
        <v>-67.599999999999994</v>
      </c>
      <c r="AA10" s="1">
        <v>-69.400000000000006</v>
      </c>
      <c r="AB10" s="1">
        <v>-67.900000000000006</v>
      </c>
      <c r="AC10" s="1">
        <v>-74.599999999999994</v>
      </c>
      <c r="AD10" s="1">
        <v>-65</v>
      </c>
      <c r="AE10" s="1">
        <v>-68.8</v>
      </c>
      <c r="AF10" s="1">
        <v>-68.2</v>
      </c>
      <c r="AG10" s="1">
        <v>-70</v>
      </c>
      <c r="AH10" s="1">
        <v>-67.8</v>
      </c>
      <c r="AI10" s="1">
        <v>-69.400000000000006</v>
      </c>
      <c r="AJ10" s="1">
        <v>-69.599999999999994</v>
      </c>
      <c r="AK10" s="1">
        <v>-73.80000000000004</v>
      </c>
      <c r="AL10" s="1">
        <v>-75</v>
      </c>
      <c r="AM10" s="1">
        <v>-78.900000000000006</v>
      </c>
      <c r="AN10" s="1">
        <v>-77.099999999999994</v>
      </c>
      <c r="AO10" s="1">
        <v>-83.199999999999989</v>
      </c>
      <c r="AP10" s="1">
        <v>-77.5</v>
      </c>
      <c r="AQ10" s="1">
        <v>-80.2</v>
      </c>
      <c r="AR10" s="1">
        <v>-79.099999999999994</v>
      </c>
      <c r="AS10" s="1">
        <v>-84.80000000000004</v>
      </c>
      <c r="AT10" s="1">
        <v>-62.8</v>
      </c>
      <c r="AU10" s="1">
        <v>-64.899999999999991</v>
      </c>
      <c r="AV10" s="1">
        <v>-64.099999999999994</v>
      </c>
      <c r="AW10" s="1">
        <v>-69.30000000000004</v>
      </c>
      <c r="AX10" s="1">
        <v>-70.599999999999994</v>
      </c>
      <c r="AY10" s="1">
        <v>-72.900000000000006</v>
      </c>
      <c r="AZ10" s="1">
        <v>-70.3</v>
      </c>
      <c r="BA10" s="1">
        <v>-78.599999999999994</v>
      </c>
      <c r="BB10" s="1">
        <v>-72.7</v>
      </c>
      <c r="BC10" s="1">
        <v>-76.599999999999994</v>
      </c>
      <c r="BD10" s="1">
        <v>-74.8</v>
      </c>
      <c r="BE10" s="1">
        <v>-79.400000000000006</v>
      </c>
      <c r="BF10" s="1">
        <v>-78.900000000000006</v>
      </c>
      <c r="BG10" s="1">
        <v>-81.599999999999994</v>
      </c>
      <c r="BH10" s="1">
        <v>-78.599999999999994</v>
      </c>
      <c r="BI10" s="1">
        <v>-75.400000000000006</v>
      </c>
      <c r="BJ10" s="1">
        <v>-76.8</v>
      </c>
      <c r="BK10" s="1">
        <v>-70.500000000000014</v>
      </c>
      <c r="BL10" s="1">
        <v>-71.2</v>
      </c>
      <c r="BM10" s="1">
        <v>-72.100000000000023</v>
      </c>
      <c r="BN10" s="1">
        <v>-70.099999999999994</v>
      </c>
      <c r="BO10" s="1">
        <v>-74.400000000000006</v>
      </c>
      <c r="BP10" s="1">
        <v>-73.300000000000011</v>
      </c>
      <c r="BQ10" s="1">
        <v>-79.800000000000011</v>
      </c>
      <c r="BR10" s="71">
        <v>-76.5</v>
      </c>
      <c r="BS10" s="71">
        <v>-83.800000000000011</v>
      </c>
      <c r="BT10" s="71">
        <v>-89.799999999999983</v>
      </c>
      <c r="BU10" s="71">
        <v>-92.4</v>
      </c>
      <c r="BV10" s="71">
        <v>-85</v>
      </c>
    </row>
    <row r="11" spans="1:74" ht="12.75" customHeight="1" x14ac:dyDescent="0.2">
      <c r="A11" s="1" t="s">
        <v>21</v>
      </c>
      <c r="B11" s="1">
        <v>-36.5</v>
      </c>
      <c r="C11" s="1">
        <v>-37</v>
      </c>
      <c r="D11" s="1">
        <v>-35.9</v>
      </c>
      <c r="E11" s="1">
        <v>-42.9</v>
      </c>
      <c r="F11" s="1">
        <v>-36</v>
      </c>
      <c r="G11" s="1">
        <v>-39.1</v>
      </c>
      <c r="H11" s="1">
        <v>-39.6</v>
      </c>
      <c r="I11" s="1">
        <v>-37.799999999999997</v>
      </c>
      <c r="J11" s="1">
        <v>-38.299999999999997</v>
      </c>
      <c r="K11" s="1">
        <v>-39.200000000000003</v>
      </c>
      <c r="L11" s="1">
        <v>-39.9</v>
      </c>
      <c r="M11" s="1">
        <v>-45.8</v>
      </c>
      <c r="N11" s="1">
        <v>-37.700000000000003</v>
      </c>
      <c r="O11" s="1">
        <v>-39.9</v>
      </c>
      <c r="P11" s="1">
        <v>-39</v>
      </c>
      <c r="Q11" s="1">
        <v>-47.4</v>
      </c>
      <c r="R11" s="1">
        <v>-40.299999999999997</v>
      </c>
      <c r="S11" s="1">
        <v>-41.8</v>
      </c>
      <c r="T11" s="1">
        <v>-40.1</v>
      </c>
      <c r="U11" s="1">
        <v>-42.900000000000006</v>
      </c>
      <c r="V11" s="1">
        <v>-42.6</v>
      </c>
      <c r="W11" s="1">
        <v>-43.3</v>
      </c>
      <c r="X11" s="1">
        <v>-41.4</v>
      </c>
      <c r="Y11" s="1">
        <v>-45.6</v>
      </c>
      <c r="Z11" s="1">
        <v>-43.3</v>
      </c>
      <c r="AA11" s="1">
        <v>-43.7</v>
      </c>
      <c r="AB11" s="1">
        <v>-42</v>
      </c>
      <c r="AC11" s="1">
        <v>-44.7</v>
      </c>
      <c r="AD11" s="1">
        <v>-40.1</v>
      </c>
      <c r="AE11" s="1">
        <v>-42.1</v>
      </c>
      <c r="AF11" s="1">
        <v>-40.6</v>
      </c>
      <c r="AG11" s="1">
        <v>-51</v>
      </c>
      <c r="AH11" s="1">
        <v>-47.9</v>
      </c>
      <c r="AI11" s="1">
        <v>-43.2</v>
      </c>
      <c r="AJ11" s="1">
        <v>-43.4</v>
      </c>
      <c r="AK11" s="1">
        <v>-48.599999999999994</v>
      </c>
      <c r="AL11" s="1">
        <v>-44.7</v>
      </c>
      <c r="AM11" s="1">
        <v>-43.1</v>
      </c>
      <c r="AN11" s="1">
        <v>-42.5</v>
      </c>
      <c r="AO11" s="1">
        <v>-45</v>
      </c>
      <c r="AP11" s="1">
        <v>-45</v>
      </c>
      <c r="AQ11" s="1">
        <v>-45.2</v>
      </c>
      <c r="AR11" s="1">
        <v>-45.8</v>
      </c>
      <c r="AS11" s="1">
        <v>-47.400000000000006</v>
      </c>
      <c r="AT11" s="1">
        <v>-37.199999999999996</v>
      </c>
      <c r="AU11" s="1">
        <v>-37.1</v>
      </c>
      <c r="AV11" s="1">
        <v>-36.900000000000006</v>
      </c>
      <c r="AW11" s="1">
        <v>-38.799999999999997</v>
      </c>
      <c r="AX11" s="1">
        <v>-42.5</v>
      </c>
      <c r="AY11" s="1">
        <v>-38.799999999999997</v>
      </c>
      <c r="AZ11" s="1">
        <v>-35.700000000000003</v>
      </c>
      <c r="BA11" s="1">
        <v>-36.1</v>
      </c>
      <c r="BB11" s="1">
        <v>-41.7</v>
      </c>
      <c r="BC11" s="1">
        <v>-40.200000000000003</v>
      </c>
      <c r="BD11" s="1">
        <v>-40.4</v>
      </c>
      <c r="BE11" s="1">
        <v>-42.3</v>
      </c>
      <c r="BF11" s="1">
        <v>-48.1</v>
      </c>
      <c r="BG11" s="1">
        <v>-44.4</v>
      </c>
      <c r="BH11" s="1">
        <v>-42.4</v>
      </c>
      <c r="BI11" s="1">
        <v>-38.4</v>
      </c>
      <c r="BJ11" s="1">
        <v>-40.9</v>
      </c>
      <c r="BK11" s="1">
        <v>-38.500000000000007</v>
      </c>
      <c r="BL11" s="1">
        <v>-37</v>
      </c>
      <c r="BM11" s="1">
        <v>-40.199999999999989</v>
      </c>
      <c r="BN11" s="1">
        <v>-41.4</v>
      </c>
      <c r="BO11" s="1">
        <v>-42.699999999999996</v>
      </c>
      <c r="BP11" s="1">
        <v>-37.800000000000011</v>
      </c>
      <c r="BQ11" s="1">
        <v>-42.299999999999983</v>
      </c>
      <c r="BR11" s="71">
        <v>-42.6</v>
      </c>
      <c r="BS11" s="71">
        <v>-42.300000000000004</v>
      </c>
      <c r="BT11" s="71">
        <v>-45.29999999999999</v>
      </c>
      <c r="BU11" s="71">
        <v>-48.20000000000001</v>
      </c>
      <c r="BV11" s="71">
        <v>-46.1</v>
      </c>
    </row>
    <row r="12" spans="1:74" ht="12.75" customHeight="1" x14ac:dyDescent="0.2">
      <c r="A12" s="1" t="s">
        <v>22</v>
      </c>
      <c r="B12" s="1">
        <v>-22.2</v>
      </c>
      <c r="C12" s="1">
        <v>-23</v>
      </c>
      <c r="D12" s="1">
        <v>-22</v>
      </c>
      <c r="E12" s="1">
        <v>-25.3</v>
      </c>
      <c r="F12" s="1">
        <v>-21.1</v>
      </c>
      <c r="G12" s="1">
        <v>-22.6</v>
      </c>
      <c r="H12" s="1">
        <v>-23.8</v>
      </c>
      <c r="I12" s="1">
        <v>-26.6</v>
      </c>
      <c r="J12" s="1">
        <v>-26</v>
      </c>
      <c r="K12" s="1">
        <v>-25.6</v>
      </c>
      <c r="L12" s="1">
        <v>-24.6</v>
      </c>
      <c r="M12" s="1">
        <v>-33.299999999999997</v>
      </c>
      <c r="N12" s="1">
        <v>-20.100000000000001</v>
      </c>
      <c r="O12" s="1">
        <v>-21.8</v>
      </c>
      <c r="P12" s="1">
        <v>-21.5</v>
      </c>
      <c r="Q12" s="1">
        <v>-32.1</v>
      </c>
      <c r="R12" s="1">
        <v>-25.1</v>
      </c>
      <c r="S12" s="1">
        <v>-27.1</v>
      </c>
      <c r="T12" s="1">
        <v>-26</v>
      </c>
      <c r="U12" s="1">
        <v>-35.099999999999994</v>
      </c>
      <c r="V12" s="1">
        <v>-29.1</v>
      </c>
      <c r="W12" s="1">
        <v>-30</v>
      </c>
      <c r="X12" s="1">
        <v>-29.7</v>
      </c>
      <c r="Y12" s="1">
        <v>-35.200000000000003</v>
      </c>
      <c r="Z12" s="1">
        <v>-30.6</v>
      </c>
      <c r="AA12" s="1">
        <v>-29.2</v>
      </c>
      <c r="AB12" s="1">
        <v>-26.6</v>
      </c>
      <c r="AC12" s="1">
        <v>-32.1</v>
      </c>
      <c r="AD12" s="1">
        <v>-24.4</v>
      </c>
      <c r="AE12" s="1">
        <v>-24.9</v>
      </c>
      <c r="AF12" s="1">
        <v>-24.1</v>
      </c>
      <c r="AG12" s="1">
        <v>-38.299999999999997</v>
      </c>
      <c r="AH12" s="1">
        <v>-30.1</v>
      </c>
      <c r="AI12" s="1">
        <v>-32</v>
      </c>
      <c r="AJ12" s="1">
        <v>-27.4</v>
      </c>
      <c r="AK12" s="1">
        <v>-34.200000000000003</v>
      </c>
      <c r="AL12" s="1">
        <v>-34.200000000000003</v>
      </c>
      <c r="AM12" s="1">
        <v>-31.4</v>
      </c>
      <c r="AN12" s="1">
        <v>-29.3</v>
      </c>
      <c r="AO12" s="1">
        <v>-39.100000000000009</v>
      </c>
      <c r="AP12" s="1">
        <v>-37.6</v>
      </c>
      <c r="AQ12" s="1">
        <v>-31.9</v>
      </c>
      <c r="AR12" s="1">
        <v>-36</v>
      </c>
      <c r="AS12" s="1">
        <v>-41.800000000000011</v>
      </c>
      <c r="AT12" s="1">
        <v>-32.1</v>
      </c>
      <c r="AU12" s="1">
        <v>-26.4</v>
      </c>
      <c r="AV12" s="1">
        <v>-31</v>
      </c>
      <c r="AW12" s="1">
        <v>-37.200000000000003</v>
      </c>
      <c r="AX12" s="1">
        <v>-37.9</v>
      </c>
      <c r="AY12" s="1">
        <v>-37.300000000000004</v>
      </c>
      <c r="AZ12" s="1">
        <v>-34.4</v>
      </c>
      <c r="BA12" s="1">
        <v>-38.9</v>
      </c>
      <c r="BB12" s="1">
        <v>-37.200000000000003</v>
      </c>
      <c r="BC12" s="1">
        <v>-39.9</v>
      </c>
      <c r="BD12" s="1">
        <v>-39.6</v>
      </c>
      <c r="BE12" s="1">
        <v>-42.999999999999986</v>
      </c>
      <c r="BF12" s="1">
        <v>-40</v>
      </c>
      <c r="BG12" s="1">
        <v>-38</v>
      </c>
      <c r="BH12" s="1">
        <v>-34.9</v>
      </c>
      <c r="BI12" s="1">
        <v>-32.700000000000003</v>
      </c>
      <c r="BJ12" s="1">
        <v>-35.799999999999997</v>
      </c>
      <c r="BK12" s="1">
        <v>-34.100000000000009</v>
      </c>
      <c r="BL12" s="1">
        <v>-32.5</v>
      </c>
      <c r="BM12" s="1">
        <v>-37.099999999999994</v>
      </c>
      <c r="BN12" s="1">
        <v>-34.4</v>
      </c>
      <c r="BO12" s="1">
        <v>-40.4</v>
      </c>
      <c r="BP12" s="1">
        <v>-36.5</v>
      </c>
      <c r="BQ12" s="1">
        <v>-47.500000000000014</v>
      </c>
      <c r="BR12" s="71">
        <v>-40.299999999999997</v>
      </c>
      <c r="BS12" s="71">
        <v>-45</v>
      </c>
      <c r="BT12" s="71">
        <v>-45.100000000000009</v>
      </c>
      <c r="BU12" s="71">
        <v>-52.799999999999969</v>
      </c>
      <c r="BV12" s="71">
        <v>-43.6</v>
      </c>
    </row>
    <row r="13" spans="1:74" ht="12.75" customHeight="1" x14ac:dyDescent="0.2">
      <c r="A13" s="1" t="s">
        <v>23</v>
      </c>
      <c r="B13" s="1">
        <v>15.8</v>
      </c>
      <c r="C13" s="1">
        <v>20.6</v>
      </c>
      <c r="D13" s="1">
        <v>18.2</v>
      </c>
      <c r="E13" s="1">
        <v>22.8</v>
      </c>
      <c r="F13" s="1">
        <v>19.100000000000001</v>
      </c>
      <c r="G13" s="1">
        <v>21.7</v>
      </c>
      <c r="H13" s="1">
        <v>29.1</v>
      </c>
      <c r="I13" s="1">
        <v>46.5</v>
      </c>
      <c r="J13" s="1">
        <v>73.3</v>
      </c>
      <c r="K13" s="1">
        <v>52.5</v>
      </c>
      <c r="L13" s="1">
        <v>81.400000000000006</v>
      </c>
      <c r="M13" s="1">
        <v>137.4</v>
      </c>
      <c r="N13" s="1">
        <v>58.6</v>
      </c>
      <c r="O13" s="1">
        <v>67.099999999999994</v>
      </c>
      <c r="P13" s="1">
        <v>33.299999999999997</v>
      </c>
      <c r="Q13" s="1">
        <v>48.8</v>
      </c>
      <c r="R13" s="1">
        <v>43.1</v>
      </c>
      <c r="S13" s="1">
        <v>77.900000000000006</v>
      </c>
      <c r="T13" s="1">
        <v>28.6</v>
      </c>
      <c r="U13" s="1">
        <v>64.5</v>
      </c>
      <c r="V13" s="1">
        <v>40.6</v>
      </c>
      <c r="W13" s="1">
        <v>35.9</v>
      </c>
      <c r="X13" s="1">
        <v>68.3</v>
      </c>
      <c r="Y13" s="1">
        <v>141.80000000000001</v>
      </c>
      <c r="Z13" s="1">
        <v>94.6</v>
      </c>
      <c r="AA13" s="1">
        <v>69.3</v>
      </c>
      <c r="AB13" s="1">
        <v>59.6</v>
      </c>
      <c r="AC13" s="1">
        <v>143.19999999999999</v>
      </c>
      <c r="AD13" s="1">
        <v>120.7</v>
      </c>
      <c r="AE13" s="1">
        <v>51.6</v>
      </c>
      <c r="AF13" s="1">
        <v>35</v>
      </c>
      <c r="AG13" s="1">
        <v>47.199999999999989</v>
      </c>
      <c r="AH13" s="1">
        <v>143</v>
      </c>
      <c r="AI13" s="1">
        <v>24.8</v>
      </c>
      <c r="AJ13" s="1">
        <v>159.69999999999999</v>
      </c>
      <c r="AK13" s="1">
        <v>37.600000000000023</v>
      </c>
      <c r="AL13" s="1">
        <v>112.2</v>
      </c>
      <c r="AM13" s="1">
        <v>122.4</v>
      </c>
      <c r="AN13" s="1">
        <v>46.9</v>
      </c>
      <c r="AO13" s="1">
        <v>95.899999999999977</v>
      </c>
      <c r="AP13" s="1">
        <v>46.4</v>
      </c>
      <c r="AQ13" s="1">
        <v>48.6</v>
      </c>
      <c r="AR13" s="1">
        <v>22.4</v>
      </c>
      <c r="AS13" s="1">
        <v>76.900000000000006</v>
      </c>
      <c r="AT13" s="1">
        <v>29.9</v>
      </c>
      <c r="AU13" s="1">
        <v>36.699999999999996</v>
      </c>
      <c r="AV13" s="1">
        <v>16</v>
      </c>
      <c r="AW13" s="1">
        <v>59.300000000000011</v>
      </c>
      <c r="AX13" s="1">
        <v>25.3</v>
      </c>
      <c r="AY13" s="1">
        <v>19.900000000000002</v>
      </c>
      <c r="AZ13" s="1">
        <v>18.899999999999999</v>
      </c>
      <c r="BA13" s="1">
        <v>20.100000000000005</v>
      </c>
      <c r="BB13" s="1">
        <v>26</v>
      </c>
      <c r="BC13" s="1">
        <v>24.7</v>
      </c>
      <c r="BD13" s="1">
        <v>19.899999999999999</v>
      </c>
      <c r="BE13" s="1">
        <v>25.400000000000006</v>
      </c>
      <c r="BF13" s="1">
        <v>16.5</v>
      </c>
      <c r="BG13" s="1">
        <v>47.3</v>
      </c>
      <c r="BH13" s="1">
        <v>13.7</v>
      </c>
      <c r="BI13" s="1">
        <v>19.5</v>
      </c>
      <c r="BJ13" s="1">
        <v>24</v>
      </c>
      <c r="BK13" s="1">
        <v>23.5</v>
      </c>
      <c r="BL13" s="1">
        <v>17.600000000000001</v>
      </c>
      <c r="BM13" s="1">
        <v>20.400000000000006</v>
      </c>
      <c r="BN13" s="1">
        <v>21.7</v>
      </c>
      <c r="BO13" s="1">
        <v>11.400000000000002</v>
      </c>
      <c r="BP13" s="1">
        <v>13.699999999999996</v>
      </c>
      <c r="BQ13" s="1">
        <v>41.8</v>
      </c>
      <c r="BR13" s="71">
        <v>23.7</v>
      </c>
      <c r="BS13" s="71">
        <v>61.599999999999994</v>
      </c>
      <c r="BT13" s="71">
        <v>62.399999999999991</v>
      </c>
      <c r="BU13" s="71">
        <v>28.90000000000002</v>
      </c>
      <c r="BV13" s="71">
        <v>30.6</v>
      </c>
    </row>
    <row r="14" spans="1:74" ht="12.75" customHeight="1" x14ac:dyDescent="0.2">
      <c r="A14" s="1" t="s">
        <v>24</v>
      </c>
      <c r="B14" s="1">
        <v>-23.7</v>
      </c>
      <c r="C14" s="1">
        <v>-35.799999999999997</v>
      </c>
      <c r="D14" s="1">
        <v>-13.2</v>
      </c>
      <c r="E14" s="1">
        <v>-36.6</v>
      </c>
      <c r="F14" s="1">
        <v>-24.2</v>
      </c>
      <c r="G14" s="1">
        <v>-35</v>
      </c>
      <c r="H14" s="1">
        <v>-27.7</v>
      </c>
      <c r="I14" s="1">
        <v>-50.2</v>
      </c>
      <c r="J14" s="1">
        <v>-59.1</v>
      </c>
      <c r="K14" s="1">
        <v>-33</v>
      </c>
      <c r="L14" s="1">
        <v>-73.599999999999994</v>
      </c>
      <c r="M14" s="1">
        <v>-155.30000000000001</v>
      </c>
      <c r="N14" s="1">
        <v>-77.8</v>
      </c>
      <c r="O14" s="1">
        <v>-188.4</v>
      </c>
      <c r="P14" s="1">
        <v>-31.8</v>
      </c>
      <c r="Q14" s="1">
        <v>-93.3</v>
      </c>
      <c r="R14" s="1">
        <v>-38.4</v>
      </c>
      <c r="S14" s="1">
        <v>-75.099999999999994</v>
      </c>
      <c r="T14" s="1">
        <v>-49.5</v>
      </c>
      <c r="U14" s="1">
        <v>-46.800000000000011</v>
      </c>
      <c r="V14" s="1">
        <v>-49.2</v>
      </c>
      <c r="W14" s="1">
        <v>-28.4</v>
      </c>
      <c r="X14" s="1">
        <v>-35</v>
      </c>
      <c r="Y14" s="1">
        <v>-147.9</v>
      </c>
      <c r="Z14" s="1">
        <v>-82.8</v>
      </c>
      <c r="AA14" s="1">
        <v>-54.9</v>
      </c>
      <c r="AB14" s="1">
        <v>-60.5</v>
      </c>
      <c r="AC14" s="1">
        <v>-67.2</v>
      </c>
      <c r="AD14" s="1">
        <v>-72.400000000000006</v>
      </c>
      <c r="AE14" s="1">
        <v>-37.200000000000003</v>
      </c>
      <c r="AF14" s="1">
        <v>-27.1</v>
      </c>
      <c r="AG14" s="1">
        <v>-73.499999999999972</v>
      </c>
      <c r="AH14" s="1">
        <v>-27.7</v>
      </c>
      <c r="AI14" s="1">
        <v>-33.1</v>
      </c>
      <c r="AJ14" s="1">
        <v>-62.1</v>
      </c>
      <c r="AK14" s="1">
        <v>-58.699999999999989</v>
      </c>
      <c r="AL14" s="1">
        <v>-122.8</v>
      </c>
      <c r="AM14" s="1">
        <v>-79.2</v>
      </c>
      <c r="AN14" s="1">
        <v>-74.2</v>
      </c>
      <c r="AO14" s="1">
        <v>-136.5</v>
      </c>
      <c r="AP14" s="1">
        <v>-49.3</v>
      </c>
      <c r="AQ14" s="1">
        <v>-42.2</v>
      </c>
      <c r="AR14" s="1">
        <v>-28.8</v>
      </c>
      <c r="AS14" s="1">
        <v>-47.3</v>
      </c>
      <c r="AT14" s="1">
        <v>-23.2</v>
      </c>
      <c r="AU14" s="1">
        <v>-27.500000000000004</v>
      </c>
      <c r="AV14" s="1">
        <v>-14.5</v>
      </c>
      <c r="AW14" s="1">
        <v>-25.299999999999997</v>
      </c>
      <c r="AX14" s="1">
        <v>-15.2</v>
      </c>
      <c r="AY14" s="1">
        <v>-13.600000000000001</v>
      </c>
      <c r="AZ14" s="1">
        <v>-18.399999999999999</v>
      </c>
      <c r="BA14" s="1">
        <v>-17.599999999999998</v>
      </c>
      <c r="BB14" s="1">
        <v>-17.3</v>
      </c>
      <c r="BC14" s="1">
        <v>-18.399999999999999</v>
      </c>
      <c r="BD14" s="1">
        <v>-14.7</v>
      </c>
      <c r="BE14" s="1">
        <v>-34.6</v>
      </c>
      <c r="BF14" s="1">
        <v>-20.5</v>
      </c>
      <c r="BG14" s="1">
        <v>-16.5</v>
      </c>
      <c r="BH14" s="1">
        <v>-14.6</v>
      </c>
      <c r="BI14" s="1">
        <v>-805.8</v>
      </c>
      <c r="BJ14" s="1">
        <v>-30</v>
      </c>
      <c r="BK14" s="1">
        <v>-25.5</v>
      </c>
      <c r="BL14" s="1">
        <v>-16.3</v>
      </c>
      <c r="BM14" s="1">
        <v>-71.100000000000009</v>
      </c>
      <c r="BN14" s="1">
        <v>-13.7</v>
      </c>
      <c r="BO14" s="1">
        <v>-13.8</v>
      </c>
      <c r="BP14" s="1">
        <v>-11.5</v>
      </c>
      <c r="BQ14" s="1">
        <v>-29.700000000000003</v>
      </c>
      <c r="BR14" s="71">
        <v>-21</v>
      </c>
      <c r="BS14" s="71">
        <v>-30.1</v>
      </c>
      <c r="BT14" s="71">
        <v>-51.9</v>
      </c>
      <c r="BU14" s="71">
        <v>-53.199999999999996</v>
      </c>
      <c r="BV14" s="71">
        <v>-28</v>
      </c>
    </row>
    <row r="15" spans="1:74" ht="12.75" customHeight="1" x14ac:dyDescent="0.2">
      <c r="A15" s="12" t="s">
        <v>25</v>
      </c>
      <c r="B15" s="12">
        <v>105.1</v>
      </c>
      <c r="C15" s="12">
        <v>103.40000000000002</v>
      </c>
      <c r="D15" s="12">
        <v>143.19999999999993</v>
      </c>
      <c r="E15" s="12">
        <v>106.6</v>
      </c>
      <c r="F15" s="12">
        <v>188.30000000000004</v>
      </c>
      <c r="G15" s="12">
        <v>173.4</v>
      </c>
      <c r="H15" s="12">
        <v>189.99999999999997</v>
      </c>
      <c r="I15" s="12">
        <v>99.500000000000014</v>
      </c>
      <c r="J15" s="12">
        <v>208.99999999999997</v>
      </c>
      <c r="K15" s="12">
        <v>236.5</v>
      </c>
      <c r="L15" s="12">
        <v>247.10000000000016</v>
      </c>
      <c r="M15" s="12">
        <v>-11.299999999999955</v>
      </c>
      <c r="N15" s="12">
        <v>81.399999999999991</v>
      </c>
      <c r="O15" s="12">
        <v>-19.700000000000017</v>
      </c>
      <c r="P15" s="12">
        <v>143.39999999999998</v>
      </c>
      <c r="Q15" s="12">
        <v>-51.000000000000085</v>
      </c>
      <c r="R15" s="12">
        <v>165.29999999999993</v>
      </c>
      <c r="S15" s="12">
        <v>218.69999999999996</v>
      </c>
      <c r="T15" s="12">
        <v>248.99999999999994</v>
      </c>
      <c r="U15" s="12">
        <v>169.60000000000008</v>
      </c>
      <c r="V15" s="12">
        <v>252.00000000000006</v>
      </c>
      <c r="W15" s="12">
        <v>223.49999999999994</v>
      </c>
      <c r="X15" s="12">
        <v>195.29999999999984</v>
      </c>
      <c r="Y15" s="12">
        <v>-59.899999999999977</v>
      </c>
      <c r="Z15" s="12">
        <v>86.8</v>
      </c>
      <c r="AA15" s="12">
        <v>114.09999999999997</v>
      </c>
      <c r="AB15" s="12">
        <v>72.200000000000131</v>
      </c>
      <c r="AC15" s="12">
        <v>76.000000000000071</v>
      </c>
      <c r="AD15" s="12">
        <v>42.699999999999974</v>
      </c>
      <c r="AE15" s="12">
        <v>59.999999999999972</v>
      </c>
      <c r="AF15" s="12">
        <v>42.900000000000084</v>
      </c>
      <c r="AG15" s="12">
        <v>4.699999999999747</v>
      </c>
      <c r="AH15" s="12">
        <v>133.90000000000009</v>
      </c>
      <c r="AI15" s="12">
        <v>81.499999999999972</v>
      </c>
      <c r="AJ15" s="12">
        <v>193.8</v>
      </c>
      <c r="AK15" s="12">
        <v>31.100000000000179</v>
      </c>
      <c r="AL15" s="12">
        <v>127.10000000000015</v>
      </c>
      <c r="AM15" s="12">
        <v>187.3</v>
      </c>
      <c r="AN15" s="12">
        <v>122.40000000000013</v>
      </c>
      <c r="AO15" s="12">
        <v>33.499999999999602</v>
      </c>
      <c r="AP15" s="12">
        <v>56.399999999999864</v>
      </c>
      <c r="AQ15" s="12">
        <v>109.80000000000005</v>
      </c>
      <c r="AR15" s="12">
        <v>116.1</v>
      </c>
      <c r="AS15" s="12">
        <v>82.799999999999869</v>
      </c>
      <c r="AT15" s="12">
        <v>61.599999999999994</v>
      </c>
      <c r="AU15" s="12">
        <v>103.40000000000012</v>
      </c>
      <c r="AV15" s="12">
        <v>108.99999999999983</v>
      </c>
      <c r="AW15" s="12">
        <v>62.399999999999807</v>
      </c>
      <c r="AX15" s="12">
        <v>73.099999999999994</v>
      </c>
      <c r="AY15" s="12">
        <v>95.1</v>
      </c>
      <c r="AZ15" s="12">
        <v>139</v>
      </c>
      <c r="BA15" s="12">
        <v>72.600000000000023</v>
      </c>
      <c r="BB15" s="12">
        <v>100</v>
      </c>
      <c r="BC15" s="12">
        <v>101.1</v>
      </c>
      <c r="BD15" s="12">
        <v>77.8</v>
      </c>
      <c r="BE15" s="12">
        <v>-21</v>
      </c>
      <c r="BF15" s="12">
        <v>-21.7</v>
      </c>
      <c r="BG15" s="12">
        <v>55.9</v>
      </c>
      <c r="BH15" s="12">
        <v>126.1</v>
      </c>
      <c r="BI15" s="12">
        <v>-750.9</v>
      </c>
      <c r="BJ15" s="12">
        <v>62.1</v>
      </c>
      <c r="BK15" s="12">
        <v>-10.4</v>
      </c>
      <c r="BL15" s="12">
        <v>80.8</v>
      </c>
      <c r="BM15" s="12">
        <v>93.300000000000011</v>
      </c>
      <c r="BN15" s="12">
        <v>162</v>
      </c>
      <c r="BO15" s="12">
        <v>213.89999999999998</v>
      </c>
      <c r="BP15" s="12">
        <v>340.80000000000007</v>
      </c>
      <c r="BQ15" s="12">
        <v>355.09999999999991</v>
      </c>
      <c r="BR15" s="74">
        <v>510.9</v>
      </c>
      <c r="BS15" s="74">
        <v>506.6</v>
      </c>
      <c r="BT15" s="74">
        <v>318.29999999999995</v>
      </c>
      <c r="BU15" s="74">
        <v>141.29999999999995</v>
      </c>
      <c r="BV15" s="74">
        <v>157</v>
      </c>
    </row>
    <row r="16" spans="1:74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71"/>
      <c r="BS16" s="71"/>
      <c r="BT16" s="71"/>
      <c r="BU16" s="71"/>
      <c r="BV16" s="71"/>
    </row>
    <row r="17" spans="1:74" ht="12.75" customHeight="1" x14ac:dyDescent="0.2">
      <c r="A17" s="1" t="s">
        <v>135</v>
      </c>
      <c r="B17" s="1">
        <v>0.6</v>
      </c>
      <c r="C17" s="1">
        <v>0.8</v>
      </c>
      <c r="D17" s="1">
        <v>-3.7</v>
      </c>
      <c r="E17" s="1">
        <v>-7.4</v>
      </c>
      <c r="F17" s="1">
        <v>-0.4</v>
      </c>
      <c r="G17" s="1">
        <v>-3.3</v>
      </c>
      <c r="H17" s="1">
        <v>-3.4</v>
      </c>
      <c r="I17" s="1">
        <v>-2.2000000000000002</v>
      </c>
      <c r="J17" s="1">
        <v>-10.3</v>
      </c>
      <c r="K17" s="1">
        <v>-11.6</v>
      </c>
      <c r="L17" s="1">
        <v>-9.1999999999999993</v>
      </c>
      <c r="M17" s="1">
        <v>-2.6</v>
      </c>
      <c r="N17" s="1">
        <v>-23.2</v>
      </c>
      <c r="O17" s="1">
        <v>-34</v>
      </c>
      <c r="P17" s="1">
        <v>-60.6</v>
      </c>
      <c r="Q17" s="1">
        <v>-9.6</v>
      </c>
      <c r="R17" s="1">
        <v>-11.6</v>
      </c>
      <c r="S17" s="1">
        <v>-14</v>
      </c>
      <c r="T17" s="1">
        <v>-14.8</v>
      </c>
      <c r="U17" s="1">
        <v>2.4000000000000057</v>
      </c>
      <c r="V17" s="1">
        <v>-6.1</v>
      </c>
      <c r="W17" s="1">
        <v>-8.4</v>
      </c>
      <c r="X17" s="1">
        <v>1.9</v>
      </c>
      <c r="Y17" s="1">
        <v>4.9000000000000004</v>
      </c>
      <c r="Z17" s="1">
        <v>-3</v>
      </c>
      <c r="AA17" s="1">
        <v>-2.2000000000000002</v>
      </c>
      <c r="AB17" s="1">
        <v>0.3</v>
      </c>
      <c r="AC17" s="1">
        <v>-77.7</v>
      </c>
      <c r="AD17" s="1">
        <v>-10.5</v>
      </c>
      <c r="AE17" s="1">
        <v>-7.5</v>
      </c>
      <c r="AF17" s="1">
        <v>-7.9</v>
      </c>
      <c r="AG17" s="1">
        <v>-10.200000000000003</v>
      </c>
      <c r="AH17" s="1">
        <v>-0.1</v>
      </c>
      <c r="AI17" s="1">
        <v>0.6</v>
      </c>
      <c r="AJ17" s="1">
        <v>2.4</v>
      </c>
      <c r="AK17" s="1">
        <v>0</v>
      </c>
      <c r="AL17" s="1">
        <v>-0.8</v>
      </c>
      <c r="AM17" s="1">
        <v>0.6</v>
      </c>
      <c r="AN17" s="1">
        <v>3.1</v>
      </c>
      <c r="AO17" s="1">
        <v>0.39999999999999991</v>
      </c>
      <c r="AP17" s="1">
        <v>2.5</v>
      </c>
      <c r="AQ17" s="1">
        <v>0.2</v>
      </c>
      <c r="AR17" s="1">
        <v>-1</v>
      </c>
      <c r="AS17" s="1">
        <v>-1.5</v>
      </c>
      <c r="AT17" s="1">
        <v>2.5</v>
      </c>
      <c r="AU17" s="1">
        <v>0.20000000000000018</v>
      </c>
      <c r="AV17" s="1">
        <v>-1.0000000000000002</v>
      </c>
      <c r="AW17" s="1">
        <v>-1.4999999999999998</v>
      </c>
      <c r="AX17" s="1">
        <v>0.1</v>
      </c>
      <c r="AY17" s="1">
        <v>4.9000000000000004</v>
      </c>
      <c r="AZ17" s="1">
        <v>16.3</v>
      </c>
      <c r="BA17" s="1">
        <v>20.699999999999996</v>
      </c>
      <c r="BB17" s="1">
        <v>21.7</v>
      </c>
      <c r="BC17" s="1">
        <v>23.9</v>
      </c>
      <c r="BD17" s="1">
        <v>28.7</v>
      </c>
      <c r="BE17" s="1">
        <v>57.399999999999991</v>
      </c>
      <c r="BF17" s="1">
        <v>21.8</v>
      </c>
      <c r="BG17" s="1">
        <v>14.8</v>
      </c>
      <c r="BH17" s="1">
        <v>11</v>
      </c>
      <c r="BI17" s="1">
        <v>6.7</v>
      </c>
      <c r="BJ17" s="1">
        <v>7.7</v>
      </c>
      <c r="BK17" s="1">
        <v>10.100000000000001</v>
      </c>
      <c r="BL17" s="1">
        <v>9.8000000000000007</v>
      </c>
      <c r="BM17" s="1">
        <v>7.2999999999999972</v>
      </c>
      <c r="BN17" s="1">
        <v>4.2000000000000011</v>
      </c>
      <c r="BO17" s="1">
        <v>14.1</v>
      </c>
      <c r="BP17" s="1">
        <v>17.7</v>
      </c>
      <c r="BQ17" s="1">
        <v>26.4</v>
      </c>
      <c r="BR17" s="71">
        <v>38.6</v>
      </c>
      <c r="BS17" s="71">
        <v>21.199999999999996</v>
      </c>
      <c r="BT17" s="71">
        <v>32.400000000000006</v>
      </c>
      <c r="BU17" s="71">
        <v>108.70000000000002</v>
      </c>
      <c r="BV17" s="71">
        <v>21.1</v>
      </c>
    </row>
    <row r="18" spans="1:74" ht="12.75" customHeight="1" x14ac:dyDescent="0.2">
      <c r="A18" s="1" t="s">
        <v>26</v>
      </c>
      <c r="B18" s="1">
        <v>0</v>
      </c>
      <c r="C18" s="1">
        <v>7.6</v>
      </c>
      <c r="D18" s="1">
        <v>0</v>
      </c>
      <c r="E18" s="1">
        <v>0.1</v>
      </c>
      <c r="F18" s="1">
        <v>0</v>
      </c>
      <c r="G18" s="1">
        <v>8.1</v>
      </c>
      <c r="H18" s="1">
        <v>0.2</v>
      </c>
      <c r="I18" s="1">
        <v>-0.6</v>
      </c>
      <c r="J18" s="1">
        <v>0</v>
      </c>
      <c r="K18" s="1">
        <v>0</v>
      </c>
      <c r="L18" s="1">
        <v>0</v>
      </c>
      <c r="M18" s="1">
        <v>0.3</v>
      </c>
      <c r="N18" s="1">
        <v>0</v>
      </c>
      <c r="O18" s="1">
        <v>0</v>
      </c>
      <c r="P18" s="1">
        <v>0.1</v>
      </c>
      <c r="Q18" s="1">
        <v>0</v>
      </c>
      <c r="R18" s="1">
        <v>0</v>
      </c>
      <c r="S18" s="1">
        <v>0</v>
      </c>
      <c r="T18" s="1">
        <v>0.1</v>
      </c>
      <c r="U18" s="1">
        <v>-0.1</v>
      </c>
      <c r="V18" s="1">
        <v>0</v>
      </c>
      <c r="W18" s="1">
        <v>0</v>
      </c>
      <c r="X18" s="1">
        <v>0</v>
      </c>
      <c r="Y18" s="1">
        <v>0</v>
      </c>
      <c r="Z18" s="1">
        <v>0.1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0.1</v>
      </c>
      <c r="AG18" s="1">
        <v>0</v>
      </c>
      <c r="AH18" s="1">
        <v>0</v>
      </c>
      <c r="AI18" s="1">
        <v>0</v>
      </c>
      <c r="AJ18" s="1">
        <v>0.1</v>
      </c>
      <c r="AK18" s="1">
        <v>0</v>
      </c>
      <c r="AL18" s="1">
        <v>0</v>
      </c>
      <c r="AM18" s="1">
        <v>0</v>
      </c>
      <c r="AN18" s="1">
        <v>0</v>
      </c>
      <c r="AO18" s="1">
        <v>-0.2</v>
      </c>
      <c r="AP18" s="1">
        <v>0</v>
      </c>
      <c r="AQ18" s="1">
        <v>0.9</v>
      </c>
      <c r="AR18" s="1">
        <v>0.1</v>
      </c>
      <c r="AS18" s="1">
        <v>-0.1</v>
      </c>
      <c r="AT18" s="1">
        <v>0</v>
      </c>
      <c r="AU18" s="1">
        <v>0.9</v>
      </c>
      <c r="AV18" s="1">
        <v>9.9999999999999978E-2</v>
      </c>
      <c r="AW18" s="1">
        <v>-9.9999999999999978E-2</v>
      </c>
      <c r="AX18" s="1">
        <v>0</v>
      </c>
      <c r="AY18" s="1">
        <v>1.9</v>
      </c>
      <c r="AZ18" s="1">
        <v>0</v>
      </c>
      <c r="BA18" s="1">
        <v>0</v>
      </c>
      <c r="BB18" s="1">
        <v>0</v>
      </c>
      <c r="BC18" s="1">
        <v>0</v>
      </c>
      <c r="BD18" s="1">
        <v>0</v>
      </c>
      <c r="BE18" s="1">
        <v>0</v>
      </c>
      <c r="BF18" s="1">
        <v>0</v>
      </c>
      <c r="BG18" s="1">
        <v>0</v>
      </c>
      <c r="BH18" s="1">
        <v>0</v>
      </c>
      <c r="BI18" s="1">
        <v>0</v>
      </c>
      <c r="BJ18" s="1">
        <v>0</v>
      </c>
      <c r="BK18" s="1">
        <v>2.1</v>
      </c>
      <c r="BL18" s="1">
        <v>0</v>
      </c>
      <c r="BM18" s="1">
        <v>0</v>
      </c>
      <c r="BN18" s="1">
        <v>0</v>
      </c>
      <c r="BO18" s="1">
        <v>0</v>
      </c>
      <c r="BP18" s="1">
        <v>0</v>
      </c>
      <c r="BQ18" s="1">
        <v>0.1</v>
      </c>
      <c r="BR18" s="71">
        <v>0</v>
      </c>
      <c r="BS18" s="71">
        <v>0.7</v>
      </c>
      <c r="BT18" s="71">
        <v>0</v>
      </c>
      <c r="BU18" s="71">
        <v>0.10000000000000009</v>
      </c>
      <c r="BV18" s="71">
        <v>0</v>
      </c>
    </row>
    <row r="19" spans="1:74" ht="12.75" customHeight="1" x14ac:dyDescent="0.2">
      <c r="A19" s="12" t="s">
        <v>8</v>
      </c>
      <c r="B19" s="12">
        <v>105.7</v>
      </c>
      <c r="C19" s="12">
        <v>111.80000000000001</v>
      </c>
      <c r="D19" s="12">
        <v>139.49999999999994</v>
      </c>
      <c r="E19" s="12">
        <v>99.299999999999983</v>
      </c>
      <c r="F19" s="12">
        <v>187.90000000000003</v>
      </c>
      <c r="G19" s="12">
        <v>178.2</v>
      </c>
      <c r="H19" s="12">
        <v>186.79999999999995</v>
      </c>
      <c r="I19" s="12">
        <v>96.700000000000017</v>
      </c>
      <c r="J19" s="12">
        <v>198.69999999999996</v>
      </c>
      <c r="K19" s="12">
        <v>224.9</v>
      </c>
      <c r="L19" s="12">
        <v>237.90000000000018</v>
      </c>
      <c r="M19" s="12">
        <v>-13.599999999999953</v>
      </c>
      <c r="N19" s="12">
        <v>58.199999999999989</v>
      </c>
      <c r="O19" s="12">
        <v>-53.700000000000017</v>
      </c>
      <c r="P19" s="12">
        <v>82.899999999999977</v>
      </c>
      <c r="Q19" s="12">
        <v>-60.600000000000087</v>
      </c>
      <c r="R19" s="12">
        <v>153.69999999999993</v>
      </c>
      <c r="S19" s="12">
        <v>204.69999999999996</v>
      </c>
      <c r="T19" s="12">
        <v>234.29999999999993</v>
      </c>
      <c r="U19" s="12">
        <v>171.90000000000009</v>
      </c>
      <c r="V19" s="12">
        <v>245.90000000000006</v>
      </c>
      <c r="W19" s="12">
        <v>215.09999999999994</v>
      </c>
      <c r="X19" s="12">
        <v>197.19999999999985</v>
      </c>
      <c r="Y19" s="12">
        <v>-54.999999999999979</v>
      </c>
      <c r="Z19" s="12">
        <v>83.899999999999991</v>
      </c>
      <c r="AA19" s="12">
        <v>111.89999999999996</v>
      </c>
      <c r="AB19" s="12">
        <v>72.500000000000128</v>
      </c>
      <c r="AC19" s="12">
        <v>-1.6999999999999318</v>
      </c>
      <c r="AD19" s="12">
        <v>32.199999999999974</v>
      </c>
      <c r="AE19" s="12">
        <v>52.499999999999972</v>
      </c>
      <c r="AF19" s="12">
        <v>35.100000000000087</v>
      </c>
      <c r="AG19" s="12">
        <v>-5.5000000000002558</v>
      </c>
      <c r="AH19" s="12">
        <v>133.8000000000001</v>
      </c>
      <c r="AI19" s="12">
        <v>82.099999999999966</v>
      </c>
      <c r="AJ19" s="12">
        <v>196.3</v>
      </c>
      <c r="AK19" s="12">
        <v>31.100000000000179</v>
      </c>
      <c r="AL19" s="12">
        <v>126.30000000000015</v>
      </c>
      <c r="AM19" s="12">
        <v>187.9</v>
      </c>
      <c r="AN19" s="12">
        <v>125.50000000000013</v>
      </c>
      <c r="AO19" s="12">
        <v>33.699999999999598</v>
      </c>
      <c r="AP19" s="12">
        <v>58.899999999999864</v>
      </c>
      <c r="AQ19" s="12">
        <v>110.90000000000006</v>
      </c>
      <c r="AR19" s="12">
        <v>115.2</v>
      </c>
      <c r="AS19" s="12">
        <v>81.199999999999832</v>
      </c>
      <c r="AT19" s="12">
        <v>64.099999999999994</v>
      </c>
      <c r="AU19" s="12">
        <v>104.50000000000011</v>
      </c>
      <c r="AV19" s="12">
        <v>108.09999999999982</v>
      </c>
      <c r="AW19" s="12">
        <v>60.799999999999784</v>
      </c>
      <c r="AX19" s="12">
        <v>73.2</v>
      </c>
      <c r="AY19" s="12">
        <v>101.89999999999999</v>
      </c>
      <c r="AZ19" s="12">
        <v>155.30000000000001</v>
      </c>
      <c r="BA19" s="12">
        <v>93.3</v>
      </c>
      <c r="BB19" s="12">
        <v>121.7</v>
      </c>
      <c r="BC19" s="12">
        <v>125</v>
      </c>
      <c r="BD19" s="12">
        <v>106.5</v>
      </c>
      <c r="BE19" s="12">
        <v>36.400000000000034</v>
      </c>
      <c r="BF19" s="12">
        <v>0.1</v>
      </c>
      <c r="BG19" s="12">
        <v>70.7</v>
      </c>
      <c r="BH19" s="12">
        <v>137.1</v>
      </c>
      <c r="BI19" s="12">
        <v>-744.2</v>
      </c>
      <c r="BJ19" s="12">
        <v>69.8</v>
      </c>
      <c r="BK19" s="12">
        <v>1.8</v>
      </c>
      <c r="BL19" s="12">
        <v>90.6</v>
      </c>
      <c r="BM19" s="12">
        <v>100.60000000000002</v>
      </c>
      <c r="BN19" s="12">
        <v>166.2</v>
      </c>
      <c r="BO19" s="12">
        <v>228.00000000000006</v>
      </c>
      <c r="BP19" s="12">
        <v>358.5</v>
      </c>
      <c r="BQ19" s="12">
        <v>381.59999999999991</v>
      </c>
      <c r="BR19" s="74">
        <v>549.5</v>
      </c>
      <c r="BS19" s="74">
        <v>528.5</v>
      </c>
      <c r="BT19" s="74">
        <v>350.70000000000005</v>
      </c>
      <c r="BU19" s="74">
        <v>250.09999999999991</v>
      </c>
      <c r="BV19" s="74">
        <v>178.1</v>
      </c>
    </row>
    <row r="20" spans="1:74" ht="12.7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71"/>
      <c r="BS20" s="71"/>
      <c r="BT20" s="71"/>
      <c r="BU20" s="71"/>
      <c r="BV20" s="71"/>
    </row>
    <row r="21" spans="1:74" ht="12.75" customHeight="1" x14ac:dyDescent="0.2">
      <c r="A21" s="1" t="s">
        <v>27</v>
      </c>
      <c r="B21" s="1">
        <v>-8.1</v>
      </c>
      <c r="C21" s="1">
        <v>-10.6</v>
      </c>
      <c r="D21" s="1">
        <v>-3.4</v>
      </c>
      <c r="E21" s="1">
        <v>-1.2</v>
      </c>
      <c r="F21" s="1">
        <v>-0.6</v>
      </c>
      <c r="G21" s="1">
        <v>-1.5</v>
      </c>
      <c r="H21" s="1">
        <v>-0.1</v>
      </c>
      <c r="I21" s="1">
        <v>1.2</v>
      </c>
      <c r="J21" s="1">
        <v>2.2999999999999998</v>
      </c>
      <c r="K21" s="1">
        <v>-0.8</v>
      </c>
      <c r="L21" s="1">
        <v>0.3</v>
      </c>
      <c r="M21" s="1">
        <v>3.9</v>
      </c>
      <c r="N21" s="1">
        <v>0.5</v>
      </c>
      <c r="O21" s="1">
        <v>1.7</v>
      </c>
      <c r="P21" s="1">
        <v>1.2</v>
      </c>
      <c r="Q21" s="1">
        <v>0.9</v>
      </c>
      <c r="R21" s="1">
        <v>0.1</v>
      </c>
      <c r="S21" s="1">
        <v>0.9</v>
      </c>
      <c r="T21" s="1">
        <v>0.2</v>
      </c>
      <c r="U21" s="1">
        <v>-3.2</v>
      </c>
      <c r="V21" s="1">
        <v>2.1</v>
      </c>
      <c r="W21" s="1">
        <v>1.9</v>
      </c>
      <c r="X21" s="1">
        <v>-0.7</v>
      </c>
      <c r="Y21" s="1">
        <v>0.1</v>
      </c>
      <c r="Z21" s="1">
        <v>-0.69999999999999973</v>
      </c>
      <c r="AA21" s="1">
        <v>-1.1999999999999997</v>
      </c>
      <c r="AB21" s="1">
        <v>-2.2000000000000002</v>
      </c>
      <c r="AC21" s="1">
        <v>-6.1</v>
      </c>
      <c r="AD21" s="1">
        <v>-4.3000000000000007</v>
      </c>
      <c r="AE21" s="1">
        <v>-7.1</v>
      </c>
      <c r="AF21" s="1">
        <v>-7.7999999999999989</v>
      </c>
      <c r="AG21" s="1">
        <v>-7.5999999999999979</v>
      </c>
      <c r="AH21" s="1">
        <v>-9.8999999999999986</v>
      </c>
      <c r="AI21" s="1">
        <v>-9</v>
      </c>
      <c r="AJ21" s="1">
        <v>-10.8</v>
      </c>
      <c r="AK21" s="1">
        <v>-8.100000000000005</v>
      </c>
      <c r="AL21" s="1">
        <v>-5.1000000000000005</v>
      </c>
      <c r="AM21" s="1">
        <v>-6.3000000000000007</v>
      </c>
      <c r="AN21" s="1">
        <v>-5.9</v>
      </c>
      <c r="AO21" s="1">
        <v>-7.1999999999999957</v>
      </c>
      <c r="AP21" s="1">
        <v>-12.5</v>
      </c>
      <c r="AQ21" s="1">
        <v>-11.200000000000001</v>
      </c>
      <c r="AR21" s="1">
        <v>-11.9</v>
      </c>
      <c r="AS21" s="1">
        <v>-0.79999999999999716</v>
      </c>
      <c r="AT21" s="1">
        <v>-9.1</v>
      </c>
      <c r="AU21" s="1">
        <v>-9.1999999999999993</v>
      </c>
      <c r="AV21" s="1">
        <v>-9.1</v>
      </c>
      <c r="AW21" s="1">
        <v>-7.8</v>
      </c>
      <c r="AX21" s="1">
        <v>-8.7000000000000011</v>
      </c>
      <c r="AY21" s="1">
        <v>-8.1</v>
      </c>
      <c r="AZ21" s="1">
        <v>-8.1999999999999993</v>
      </c>
      <c r="BA21" s="1">
        <v>-5.8000000000000007</v>
      </c>
      <c r="BB21" s="1">
        <v>-5.0999999999999996</v>
      </c>
      <c r="BC21" s="1">
        <v>-4.0999999999999996</v>
      </c>
      <c r="BD21" s="1">
        <v>-2.9</v>
      </c>
      <c r="BE21" s="1">
        <v>-2</v>
      </c>
      <c r="BF21" s="1">
        <v>-2.5</v>
      </c>
      <c r="BG21" s="1">
        <v>-3.4</v>
      </c>
      <c r="BH21" s="1">
        <v>-4</v>
      </c>
      <c r="BI21" s="1">
        <v>0.2</v>
      </c>
      <c r="BJ21" s="1">
        <v>-3.4</v>
      </c>
      <c r="BK21" s="1">
        <v>-3.1999999999999997</v>
      </c>
      <c r="BL21" s="1">
        <v>-4</v>
      </c>
      <c r="BM21" s="1">
        <v>-3.3000000000000007</v>
      </c>
      <c r="BN21" s="1">
        <v>-4.8999999999999995</v>
      </c>
      <c r="BO21" s="1">
        <v>-3.9000000000000012</v>
      </c>
      <c r="BP21" s="1">
        <v>-4.2999999999999989</v>
      </c>
      <c r="BQ21" s="1">
        <v>-3.2000000000000011</v>
      </c>
      <c r="BR21" s="71">
        <v>-4.7</v>
      </c>
      <c r="BS21" s="71">
        <v>-6.0999999999999988</v>
      </c>
      <c r="BT21" s="71">
        <v>-5.4000000000000012</v>
      </c>
      <c r="BU21" s="71">
        <v>-2.3000000000000007</v>
      </c>
      <c r="BV21" s="71">
        <v>1.1999999999999993</v>
      </c>
    </row>
    <row r="22" spans="1:74" ht="12.75" customHeight="1" x14ac:dyDescent="0.2">
      <c r="A22" s="1" t="s">
        <v>28</v>
      </c>
      <c r="B22" s="1">
        <v>-0.4</v>
      </c>
      <c r="C22" s="1">
        <v>-3.3</v>
      </c>
      <c r="D22" s="1">
        <v>0.3</v>
      </c>
      <c r="E22" s="1">
        <v>0</v>
      </c>
      <c r="F22" s="1">
        <v>-0.4</v>
      </c>
      <c r="G22" s="1">
        <v>0</v>
      </c>
      <c r="H22" s="1">
        <v>-1.2</v>
      </c>
      <c r="I22" s="1">
        <v>0.4</v>
      </c>
      <c r="J22" s="1">
        <v>-2.2000000000000002</v>
      </c>
      <c r="K22" s="1">
        <v>-2.2999999999999998</v>
      </c>
      <c r="L22" s="1">
        <v>-4.9000000000000004</v>
      </c>
      <c r="M22" s="1">
        <v>-1.5</v>
      </c>
      <c r="N22" s="1">
        <v>-7.6</v>
      </c>
      <c r="O22" s="1">
        <v>-8</v>
      </c>
      <c r="P22" s="1">
        <v>-7.8</v>
      </c>
      <c r="Q22" s="1">
        <v>-4.4000000000000004</v>
      </c>
      <c r="R22" s="1">
        <v>-3.4</v>
      </c>
      <c r="S22" s="1">
        <v>-9.9</v>
      </c>
      <c r="T22" s="1">
        <v>-11.9</v>
      </c>
      <c r="U22" s="1">
        <v>-5.0999999999999979</v>
      </c>
      <c r="V22" s="1">
        <v>-10</v>
      </c>
      <c r="W22" s="1">
        <v>-11.6</v>
      </c>
      <c r="X22" s="1">
        <v>-8.6</v>
      </c>
      <c r="Y22" s="1">
        <v>-9</v>
      </c>
      <c r="Z22" s="1">
        <v>-12.5</v>
      </c>
      <c r="AA22" s="1">
        <v>-13.7</v>
      </c>
      <c r="AB22" s="1">
        <v>-12.6</v>
      </c>
      <c r="AC22" s="1">
        <v>-13.7</v>
      </c>
      <c r="AD22" s="1">
        <v>-10.3</v>
      </c>
      <c r="AE22" s="1">
        <v>-14</v>
      </c>
      <c r="AF22" s="1">
        <v>-15.6</v>
      </c>
      <c r="AG22" s="1">
        <v>-16.600000000000001</v>
      </c>
      <c r="AH22" s="1">
        <v>-13.8</v>
      </c>
      <c r="AI22" s="1">
        <v>-14</v>
      </c>
      <c r="AJ22" s="1">
        <v>-4.9000000000000004</v>
      </c>
      <c r="AK22" s="1">
        <v>-7.5999999999999943</v>
      </c>
      <c r="AL22" s="1">
        <v>-1.9</v>
      </c>
      <c r="AM22" s="1">
        <v>-13.6</v>
      </c>
      <c r="AN22" s="1">
        <v>-17.600000000000001</v>
      </c>
      <c r="AO22" s="1">
        <v>-9.1000000000000014</v>
      </c>
      <c r="AP22" s="1">
        <v>-16</v>
      </c>
      <c r="AQ22" s="1">
        <v>-13.3</v>
      </c>
      <c r="AR22" s="1">
        <v>-13.9</v>
      </c>
      <c r="AS22" s="1">
        <v>-21.800000000000004</v>
      </c>
      <c r="AT22" s="1">
        <v>-15.6</v>
      </c>
      <c r="AU22" s="1">
        <v>-12.9</v>
      </c>
      <c r="AV22" s="1">
        <v>-14.2</v>
      </c>
      <c r="AW22" s="1">
        <v>-13.2</v>
      </c>
      <c r="AX22" s="1">
        <f>-14.9-0.4</f>
        <v>-15.3</v>
      </c>
      <c r="AY22" s="1">
        <f>-18-0.7</f>
        <v>-18.7</v>
      </c>
      <c r="AZ22" s="1">
        <f>-12.4-0.7</f>
        <v>-13.1</v>
      </c>
      <c r="BA22" s="1">
        <f>-12.6-5.8</f>
        <v>-18.399999999999999</v>
      </c>
      <c r="BB22" s="1">
        <f>-11.8-0.7</f>
        <v>-12.5</v>
      </c>
      <c r="BC22" s="1">
        <f>-12.7-0.8</f>
        <v>-13.5</v>
      </c>
      <c r="BD22" s="1">
        <v>-13.8</v>
      </c>
      <c r="BE22" s="1">
        <v>-11.300000000000004</v>
      </c>
      <c r="BF22" s="1">
        <v>-7.1</v>
      </c>
      <c r="BG22" s="1">
        <v>-14.6</v>
      </c>
      <c r="BH22" s="1">
        <v>-9.6</v>
      </c>
      <c r="BI22" s="1">
        <v>-13.9</v>
      </c>
      <c r="BJ22" s="1">
        <v>-8.6</v>
      </c>
      <c r="BK22" s="1">
        <v>-8.0000000000000018</v>
      </c>
      <c r="BL22" s="1">
        <v>-8</v>
      </c>
      <c r="BM22" s="1">
        <v>-6.3999999999999986</v>
      </c>
      <c r="BN22" s="1">
        <v>-4.8</v>
      </c>
      <c r="BO22" s="1">
        <v>-6.5000000000000009</v>
      </c>
      <c r="BP22" s="1">
        <v>-6.1999999999999993</v>
      </c>
      <c r="BQ22" s="1">
        <v>-6.8999999999999986</v>
      </c>
      <c r="BR22" s="71">
        <v>-14</v>
      </c>
      <c r="BS22" s="71">
        <v>-14.399999999999999</v>
      </c>
      <c r="BT22" s="71">
        <v>-13.700000000000003</v>
      </c>
      <c r="BU22" s="71">
        <v>-2</v>
      </c>
      <c r="BV22" s="71">
        <v>-7.2</v>
      </c>
    </row>
    <row r="23" spans="1:74" ht="12.75" customHeight="1" x14ac:dyDescent="0.2">
      <c r="A23" s="12" t="s">
        <v>136</v>
      </c>
      <c r="B23" s="12">
        <v>94.7</v>
      </c>
      <c r="C23" s="12">
        <v>93.90000000000002</v>
      </c>
      <c r="D23" s="12">
        <v>132.09999999999994</v>
      </c>
      <c r="E23" s="12">
        <v>94.899999999999977</v>
      </c>
      <c r="F23" s="12">
        <v>182.50000000000003</v>
      </c>
      <c r="G23" s="12">
        <v>172</v>
      </c>
      <c r="H23" s="12">
        <v>180.69999999999996</v>
      </c>
      <c r="I23" s="12">
        <v>96.90000000000002</v>
      </c>
      <c r="J23" s="12">
        <v>197.89999999999998</v>
      </c>
      <c r="K23" s="12">
        <v>221.79999999999998</v>
      </c>
      <c r="L23" s="12">
        <v>233.30000000000018</v>
      </c>
      <c r="M23" s="12">
        <v>-11.199999999999953</v>
      </c>
      <c r="N23" s="12">
        <v>51.099999999999987</v>
      </c>
      <c r="O23" s="12">
        <v>-60.000000000000014</v>
      </c>
      <c r="P23" s="12">
        <v>76.299999999999983</v>
      </c>
      <c r="Q23" s="12">
        <v>-64.100000000000094</v>
      </c>
      <c r="R23" s="12">
        <v>150.39999999999992</v>
      </c>
      <c r="S23" s="12">
        <v>195.69999999999996</v>
      </c>
      <c r="T23" s="12">
        <v>222.59999999999991</v>
      </c>
      <c r="U23" s="12">
        <v>163.60000000000011</v>
      </c>
      <c r="V23" s="12">
        <v>238.00000000000006</v>
      </c>
      <c r="W23" s="12">
        <v>205.39999999999995</v>
      </c>
      <c r="X23" s="12">
        <v>187.89999999999986</v>
      </c>
      <c r="Y23" s="12">
        <v>-63.899999999999977</v>
      </c>
      <c r="Z23" s="12">
        <v>70.699999999999989</v>
      </c>
      <c r="AA23" s="12">
        <v>96.999999999999957</v>
      </c>
      <c r="AB23" s="12">
        <v>57.700000000000124</v>
      </c>
      <c r="AC23" s="12">
        <v>-21.499999999999929</v>
      </c>
      <c r="AD23" s="12">
        <v>17.599999999999973</v>
      </c>
      <c r="AE23" s="12">
        <v>31.39999999999997</v>
      </c>
      <c r="AF23" s="12">
        <v>11.70000000000009</v>
      </c>
      <c r="AG23" s="12">
        <v>-29.700000000000255</v>
      </c>
      <c r="AH23" s="12">
        <v>110.10000000000009</v>
      </c>
      <c r="AI23" s="12">
        <v>59.099999999999966</v>
      </c>
      <c r="AJ23" s="12">
        <v>180.6</v>
      </c>
      <c r="AK23" s="12">
        <v>15.40000000000018</v>
      </c>
      <c r="AL23" s="12">
        <v>119.30000000000015</v>
      </c>
      <c r="AM23" s="12">
        <v>168</v>
      </c>
      <c r="AN23" s="12">
        <v>102.00000000000011</v>
      </c>
      <c r="AO23" s="12">
        <v>17.399999999999601</v>
      </c>
      <c r="AP23" s="12">
        <v>30.399999999999864</v>
      </c>
      <c r="AQ23" s="12">
        <v>86.400000000000063</v>
      </c>
      <c r="AR23" s="12">
        <v>89.4</v>
      </c>
      <c r="AS23" s="12">
        <v>58.599999999999795</v>
      </c>
      <c r="AT23" s="12">
        <v>39.399999999999991</v>
      </c>
      <c r="AU23" s="12">
        <v>82.400000000000119</v>
      </c>
      <c r="AV23" s="12">
        <v>84.799999999999798</v>
      </c>
      <c r="AW23" s="12">
        <v>39.799999999999812</v>
      </c>
      <c r="AX23" s="12">
        <f>49.6-0.4</f>
        <v>49.2</v>
      </c>
      <c r="AY23" s="12">
        <f>75.8-0.7</f>
        <v>75.099999999999994</v>
      </c>
      <c r="AZ23" s="12">
        <f>134.7-0.7</f>
        <v>134</v>
      </c>
      <c r="BA23" s="12">
        <f>74.9-5.8</f>
        <v>69.100000000000009</v>
      </c>
      <c r="BB23" s="12">
        <f>104.8-0.7</f>
        <v>104.1</v>
      </c>
      <c r="BC23" s="12">
        <f>108.2-0.8</f>
        <v>107.4</v>
      </c>
      <c r="BD23" s="12">
        <v>89.8</v>
      </c>
      <c r="BE23" s="12">
        <v>23.099999999999966</v>
      </c>
      <c r="BF23" s="12">
        <v>-9.5</v>
      </c>
      <c r="BG23" s="12">
        <v>52.7</v>
      </c>
      <c r="BH23" s="12">
        <v>123.5</v>
      </c>
      <c r="BI23" s="12">
        <v>-757.9</v>
      </c>
      <c r="BJ23" s="12">
        <v>57.8</v>
      </c>
      <c r="BK23" s="12">
        <v>-9.4</v>
      </c>
      <c r="BL23" s="12">
        <v>78.599999999999994</v>
      </c>
      <c r="BM23" s="12">
        <v>90.9</v>
      </c>
      <c r="BN23" s="12">
        <v>156.5</v>
      </c>
      <c r="BO23" s="12">
        <v>217.60000000000002</v>
      </c>
      <c r="BP23" s="12">
        <v>348</v>
      </c>
      <c r="BQ23" s="12">
        <v>371.49999999999989</v>
      </c>
      <c r="BR23" s="74">
        <v>530.79999999999995</v>
      </c>
      <c r="BS23" s="74">
        <v>508</v>
      </c>
      <c r="BT23" s="74">
        <v>331.60000000000014</v>
      </c>
      <c r="BU23" s="74">
        <v>245.79999999999995</v>
      </c>
      <c r="BV23" s="74">
        <v>172.1</v>
      </c>
    </row>
    <row r="24" spans="1:74" ht="12.7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71"/>
      <c r="BS24" s="71"/>
      <c r="BT24" s="71"/>
      <c r="BU24" s="71"/>
      <c r="BV24" s="71"/>
    </row>
    <row r="25" spans="1:74" ht="12.75" customHeight="1" x14ac:dyDescent="0.2">
      <c r="A25" s="1" t="s">
        <v>29</v>
      </c>
      <c r="B25" s="1">
        <v>-28.4</v>
      </c>
      <c r="C25" s="1">
        <v>-27.2</v>
      </c>
      <c r="D25" s="1">
        <v>-36.700000000000003</v>
      </c>
      <c r="E25" s="1">
        <v>-11.5</v>
      </c>
      <c r="F25" s="1">
        <v>-67.8</v>
      </c>
      <c r="G25" s="1">
        <v>-41.5</v>
      </c>
      <c r="H25" s="1">
        <v>-60.3</v>
      </c>
      <c r="I25" s="1">
        <v>-40.299999999999997</v>
      </c>
      <c r="J25" s="1">
        <v>-67.3</v>
      </c>
      <c r="K25" s="1">
        <v>-69.2</v>
      </c>
      <c r="L25" s="1">
        <v>-62.5</v>
      </c>
      <c r="M25" s="1">
        <v>-4.5</v>
      </c>
      <c r="N25" s="1">
        <v>-45.6</v>
      </c>
      <c r="O25" s="1">
        <v>-14.5</v>
      </c>
      <c r="P25" s="1">
        <v>-40.4</v>
      </c>
      <c r="Q25" s="1">
        <v>22.7</v>
      </c>
      <c r="R25" s="1">
        <v>-44.5</v>
      </c>
      <c r="S25" s="1">
        <v>-60.3</v>
      </c>
      <c r="T25" s="1">
        <v>-66.8</v>
      </c>
      <c r="U25" s="1">
        <v>-63.700000000000017</v>
      </c>
      <c r="V25" s="1">
        <v>-70</v>
      </c>
      <c r="W25" s="1">
        <v>-62.7</v>
      </c>
      <c r="X25" s="1">
        <v>-63</v>
      </c>
      <c r="Y25" s="1">
        <v>-15.6</v>
      </c>
      <c r="Z25" s="1">
        <v>-28.9</v>
      </c>
      <c r="AA25" s="1">
        <v>-35.9</v>
      </c>
      <c r="AB25" s="1">
        <v>-28.9</v>
      </c>
      <c r="AC25" s="1">
        <v>4.5</v>
      </c>
      <c r="AD25" s="1">
        <v>-12.5</v>
      </c>
      <c r="AE25" s="1">
        <v>-16.3</v>
      </c>
      <c r="AF25" s="1">
        <v>-6.3</v>
      </c>
      <c r="AG25" s="1">
        <v>10.400000000000002</v>
      </c>
      <c r="AH25" s="1">
        <v>-45.9</v>
      </c>
      <c r="AI25" s="1">
        <v>-29.7</v>
      </c>
      <c r="AJ25" s="1">
        <v>-61.6</v>
      </c>
      <c r="AK25" s="1">
        <v>-32.600000000000023</v>
      </c>
      <c r="AL25" s="1">
        <v>-48.7</v>
      </c>
      <c r="AM25" s="1">
        <v>-59.8</v>
      </c>
      <c r="AN25" s="1">
        <v>-43.8</v>
      </c>
      <c r="AO25" s="1">
        <v>-12.599999999999994</v>
      </c>
      <c r="AP25" s="1">
        <v>-14.3</v>
      </c>
      <c r="AQ25" s="1">
        <v>-27.5</v>
      </c>
      <c r="AR25" s="1">
        <v>-21.9</v>
      </c>
      <c r="AS25" s="1">
        <v>-11.800000000000004</v>
      </c>
      <c r="AT25" s="1">
        <v>-12.2</v>
      </c>
      <c r="AU25" s="1">
        <v>-24.8</v>
      </c>
      <c r="AV25" s="1">
        <v>-21.6</v>
      </c>
      <c r="AW25" s="1">
        <v>-9.6999999999999957</v>
      </c>
      <c r="AX25" s="1">
        <f>-18.4+0.4</f>
        <v>-18</v>
      </c>
      <c r="AY25" s="1">
        <f>-15.3+0.7</f>
        <v>-14.600000000000001</v>
      </c>
      <c r="AZ25" s="1">
        <f>-30.5+0.7</f>
        <v>-29.8</v>
      </c>
      <c r="BA25" s="1">
        <f>-20.7+5.8</f>
        <v>-14.899999999999999</v>
      </c>
      <c r="BB25" s="1">
        <f>-25.7+0.7</f>
        <v>-25</v>
      </c>
      <c r="BC25" s="1">
        <f>-24.7+0.8</f>
        <v>-23.9</v>
      </c>
      <c r="BD25" s="1">
        <v>-20.9</v>
      </c>
      <c r="BE25" s="1">
        <v>5.5</v>
      </c>
      <c r="BF25" s="1">
        <v>4</v>
      </c>
      <c r="BG25" s="1">
        <v>-15.5</v>
      </c>
      <c r="BH25" s="1">
        <v>-37.200000000000003</v>
      </c>
      <c r="BI25" s="1">
        <v>10.3</v>
      </c>
      <c r="BJ25" s="1">
        <v>11.1</v>
      </c>
      <c r="BK25" s="1">
        <v>13.9</v>
      </c>
      <c r="BL25" s="1">
        <v>-10.9</v>
      </c>
      <c r="BM25" s="1">
        <v>-29.7</v>
      </c>
      <c r="BN25" s="1">
        <v>-38.6</v>
      </c>
      <c r="BO25" s="1">
        <v>-44.4</v>
      </c>
      <c r="BP25" s="1">
        <v>-83.5</v>
      </c>
      <c r="BQ25" s="1">
        <v>-99.300000000000011</v>
      </c>
      <c r="BR25" s="71">
        <v>-128.19999999999999</v>
      </c>
      <c r="BS25" s="71">
        <v>-117.10000000000002</v>
      </c>
      <c r="BT25" s="71">
        <v>-72.699999999999989</v>
      </c>
      <c r="BU25" s="71">
        <v>-16.600000000000023</v>
      </c>
      <c r="BV25" s="71">
        <v>-24.9</v>
      </c>
    </row>
    <row r="26" spans="1:74" s="35" customFormat="1" ht="12.75" customHeight="1" x14ac:dyDescent="0.2">
      <c r="A26" s="12" t="s">
        <v>115</v>
      </c>
      <c r="B26" s="12">
        <v>66.3</v>
      </c>
      <c r="C26" s="12">
        <v>66.700000000000017</v>
      </c>
      <c r="D26" s="12">
        <v>95.399999999999935</v>
      </c>
      <c r="E26" s="12">
        <v>83.399999999999977</v>
      </c>
      <c r="F26" s="12">
        <v>114.70000000000003</v>
      </c>
      <c r="G26" s="12">
        <v>130.5</v>
      </c>
      <c r="H26" s="12">
        <v>120.39999999999996</v>
      </c>
      <c r="I26" s="12">
        <v>56.600000000000023</v>
      </c>
      <c r="J26" s="12">
        <v>130.59999999999997</v>
      </c>
      <c r="K26" s="12">
        <v>152.59999999999997</v>
      </c>
      <c r="L26" s="12">
        <v>170.80000000000018</v>
      </c>
      <c r="M26" s="12">
        <v>-15.699999999999953</v>
      </c>
      <c r="N26" s="12">
        <v>5.4999999999999858</v>
      </c>
      <c r="O26" s="12">
        <v>-74.500000000000014</v>
      </c>
      <c r="P26" s="12">
        <v>35.899999999999984</v>
      </c>
      <c r="Q26" s="12">
        <v>-41.400000000000091</v>
      </c>
      <c r="R26" s="12">
        <v>105.89999999999992</v>
      </c>
      <c r="S26" s="12">
        <v>135.39999999999998</v>
      </c>
      <c r="T26" s="12">
        <v>155.7999999999999</v>
      </c>
      <c r="U26" s="12">
        <v>99.900000000000091</v>
      </c>
      <c r="V26" s="12">
        <v>168.00000000000006</v>
      </c>
      <c r="W26" s="12">
        <v>142.69999999999993</v>
      </c>
      <c r="X26" s="12">
        <v>124.89999999999986</v>
      </c>
      <c r="Y26" s="12">
        <v>-79.499999999999972</v>
      </c>
      <c r="Z26" s="12">
        <v>41.79999999999999</v>
      </c>
      <c r="AA26" s="12">
        <v>61.099999999999959</v>
      </c>
      <c r="AB26" s="12">
        <v>28.800000000000125</v>
      </c>
      <c r="AC26" s="12">
        <v>-16.999999999999929</v>
      </c>
      <c r="AD26" s="12">
        <v>5.099999999999973</v>
      </c>
      <c r="AE26" s="12">
        <v>15.099999999999969</v>
      </c>
      <c r="AF26" s="12">
        <v>5.4000000000000901</v>
      </c>
      <c r="AG26" s="12">
        <v>-19.300000000000253</v>
      </c>
      <c r="AH26" s="12">
        <v>64.200000000000102</v>
      </c>
      <c r="AI26" s="12">
        <v>29.399999999999967</v>
      </c>
      <c r="AJ26" s="12">
        <v>119</v>
      </c>
      <c r="AK26" s="12">
        <v>-17.199999999999843</v>
      </c>
      <c r="AL26" s="12">
        <v>70.600000000000151</v>
      </c>
      <c r="AM26" s="12">
        <v>108.2</v>
      </c>
      <c r="AN26" s="12">
        <v>58.200000000000117</v>
      </c>
      <c r="AO26" s="12">
        <v>4.7999999999996064</v>
      </c>
      <c r="AP26" s="12">
        <v>16.099999999999863</v>
      </c>
      <c r="AQ26" s="12">
        <v>58.900000000000063</v>
      </c>
      <c r="AR26" s="12">
        <v>67.5</v>
      </c>
      <c r="AS26" s="12">
        <v>46.799999999999812</v>
      </c>
      <c r="AT26" s="12">
        <v>27.199999999999992</v>
      </c>
      <c r="AU26" s="12">
        <v>57.600000000000122</v>
      </c>
      <c r="AV26" s="12">
        <v>63.199999999999804</v>
      </c>
      <c r="AW26" s="12">
        <v>30.099999999999824</v>
      </c>
      <c r="AX26" s="12">
        <v>31.2</v>
      </c>
      <c r="AY26" s="12">
        <v>60.5</v>
      </c>
      <c r="AZ26" s="12">
        <v>104.2</v>
      </c>
      <c r="BA26" s="12">
        <v>54.199999999999974</v>
      </c>
      <c r="BB26" s="12">
        <v>79.099999999999994</v>
      </c>
      <c r="BC26" s="12">
        <v>83.5</v>
      </c>
      <c r="BD26" s="12">
        <v>68.900000000000006</v>
      </c>
      <c r="BE26" s="12">
        <v>28.600000000000023</v>
      </c>
      <c r="BF26" s="12">
        <v>-5.5</v>
      </c>
      <c r="BG26" s="12">
        <v>37.200000000000003</v>
      </c>
      <c r="BH26" s="12">
        <v>86.3</v>
      </c>
      <c r="BI26" s="12">
        <v>-747.6</v>
      </c>
      <c r="BJ26" s="12">
        <v>68.900000000000006</v>
      </c>
      <c r="BK26" s="12">
        <v>4.5</v>
      </c>
      <c r="BL26" s="12">
        <v>67.7</v>
      </c>
      <c r="BM26" s="12">
        <v>61.200000000000017</v>
      </c>
      <c r="BN26" s="12">
        <v>117.9</v>
      </c>
      <c r="BO26" s="12">
        <v>173.20000000000002</v>
      </c>
      <c r="BP26" s="12">
        <v>264.5</v>
      </c>
      <c r="BQ26" s="12">
        <v>272.19999999999993</v>
      </c>
      <c r="BR26" s="74">
        <v>402.6</v>
      </c>
      <c r="BS26" s="74">
        <v>390.9</v>
      </c>
      <c r="BT26" s="74">
        <v>258.90000000000009</v>
      </c>
      <c r="BU26" s="74">
        <v>229.19999999999982</v>
      </c>
      <c r="BV26" s="74">
        <v>147.19999999999999</v>
      </c>
    </row>
    <row r="27" spans="1:74" ht="12.75" customHeight="1" x14ac:dyDescent="0.2">
      <c r="A27" s="1" t="s">
        <v>116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>
        <v>-11.1</v>
      </c>
      <c r="AU27" s="1">
        <v>1.2999999999999989</v>
      </c>
      <c r="AV27" s="1">
        <v>4.3000000000000007</v>
      </c>
      <c r="AW27" s="1">
        <v>16.7</v>
      </c>
      <c r="AX27" s="1">
        <v>634.70000000000005</v>
      </c>
      <c r="AY27" s="1">
        <v>0</v>
      </c>
      <c r="AZ27" s="1">
        <v>0</v>
      </c>
      <c r="BA27" s="1">
        <v>0</v>
      </c>
      <c r="BB27" s="1">
        <v>0</v>
      </c>
      <c r="BC27" s="1">
        <v>0</v>
      </c>
      <c r="BD27" s="1">
        <v>0</v>
      </c>
      <c r="BE27" s="1">
        <v>0</v>
      </c>
      <c r="BF27" s="1">
        <v>0</v>
      </c>
      <c r="BG27" s="1">
        <v>0</v>
      </c>
      <c r="BH27" s="1">
        <v>0</v>
      </c>
      <c r="BI27" s="1">
        <v>0</v>
      </c>
      <c r="BJ27" s="1">
        <v>0</v>
      </c>
      <c r="BK27" s="1">
        <v>0</v>
      </c>
      <c r="BL27" s="1">
        <v>0</v>
      </c>
      <c r="BM27" s="1">
        <v>0</v>
      </c>
      <c r="BN27" s="1">
        <v>0</v>
      </c>
      <c r="BO27" s="1">
        <v>0</v>
      </c>
      <c r="BP27" s="1">
        <v>0</v>
      </c>
      <c r="BQ27" s="1">
        <v>0</v>
      </c>
      <c r="BR27" s="71">
        <v>0</v>
      </c>
      <c r="BS27" s="71">
        <v>0</v>
      </c>
      <c r="BT27" s="71">
        <v>0</v>
      </c>
      <c r="BU27" s="71">
        <v>0</v>
      </c>
      <c r="BV27" s="71">
        <v>0</v>
      </c>
    </row>
    <row r="28" spans="1:74" s="35" customFormat="1" ht="12.75" customHeight="1" x14ac:dyDescent="0.2">
      <c r="A28" s="12" t="s">
        <v>11</v>
      </c>
      <c r="B28" s="12">
        <v>66.3</v>
      </c>
      <c r="C28" s="12">
        <v>66.700000000000017</v>
      </c>
      <c r="D28" s="12">
        <v>95.399999999999935</v>
      </c>
      <c r="E28" s="12">
        <v>83.399999999999977</v>
      </c>
      <c r="F28" s="12">
        <v>114.70000000000003</v>
      </c>
      <c r="G28" s="12">
        <v>130.5</v>
      </c>
      <c r="H28" s="12">
        <v>120.39999999999996</v>
      </c>
      <c r="I28" s="12">
        <v>56.600000000000023</v>
      </c>
      <c r="J28" s="12">
        <v>130.59999999999997</v>
      </c>
      <c r="K28" s="12">
        <v>152.59999999999997</v>
      </c>
      <c r="L28" s="12">
        <v>170.80000000000018</v>
      </c>
      <c r="M28" s="12">
        <v>-15.699999999999953</v>
      </c>
      <c r="N28" s="12">
        <v>5.4999999999999858</v>
      </c>
      <c r="O28" s="12">
        <v>-74.500000000000014</v>
      </c>
      <c r="P28" s="12">
        <v>35.899999999999984</v>
      </c>
      <c r="Q28" s="12">
        <v>-41.400000000000091</v>
      </c>
      <c r="R28" s="12">
        <v>105.89999999999992</v>
      </c>
      <c r="S28" s="12">
        <v>135.39999999999998</v>
      </c>
      <c r="T28" s="12">
        <v>155.7999999999999</v>
      </c>
      <c r="U28" s="12">
        <v>99.900000000000091</v>
      </c>
      <c r="V28" s="12">
        <v>168.00000000000006</v>
      </c>
      <c r="W28" s="12">
        <v>142.69999999999993</v>
      </c>
      <c r="X28" s="12">
        <v>124.89999999999986</v>
      </c>
      <c r="Y28" s="12">
        <v>-79.499999999999972</v>
      </c>
      <c r="Z28" s="12">
        <v>41.79999999999999</v>
      </c>
      <c r="AA28" s="12">
        <v>61.099999999999959</v>
      </c>
      <c r="AB28" s="12">
        <v>28.800000000000125</v>
      </c>
      <c r="AC28" s="12">
        <v>-16.999999999999929</v>
      </c>
      <c r="AD28" s="12">
        <v>5.099999999999973</v>
      </c>
      <c r="AE28" s="12">
        <v>15.099999999999969</v>
      </c>
      <c r="AF28" s="12">
        <v>5.4000000000000901</v>
      </c>
      <c r="AG28" s="12">
        <v>-19.300000000000253</v>
      </c>
      <c r="AH28" s="12">
        <v>64.200000000000102</v>
      </c>
      <c r="AI28" s="12">
        <v>29.399999999999967</v>
      </c>
      <c r="AJ28" s="12">
        <v>119</v>
      </c>
      <c r="AK28" s="12">
        <v>-17.199999999999843</v>
      </c>
      <c r="AL28" s="12">
        <v>70.600000000000151</v>
      </c>
      <c r="AM28" s="12">
        <v>108.2</v>
      </c>
      <c r="AN28" s="12">
        <v>58.200000000000117</v>
      </c>
      <c r="AO28" s="12">
        <v>4.7999999999996064</v>
      </c>
      <c r="AP28" s="12">
        <v>16.099999999999863</v>
      </c>
      <c r="AQ28" s="12">
        <v>58.900000000000063</v>
      </c>
      <c r="AR28" s="12">
        <v>67.5</v>
      </c>
      <c r="AS28" s="12">
        <v>46.799999999999812</v>
      </c>
      <c r="AT28" s="12">
        <v>16.099999999999994</v>
      </c>
      <c r="AU28" s="12">
        <v>58.900000000000119</v>
      </c>
      <c r="AV28" s="12">
        <v>67.499999999999801</v>
      </c>
      <c r="AW28" s="12">
        <v>46.799999999999827</v>
      </c>
      <c r="AX28" s="12">
        <v>665.90000000000009</v>
      </c>
      <c r="AY28" s="12">
        <v>60.5</v>
      </c>
      <c r="AZ28" s="12">
        <v>104.2</v>
      </c>
      <c r="BA28" s="12">
        <v>54.2</v>
      </c>
      <c r="BB28" s="12">
        <v>79.099999999999994</v>
      </c>
      <c r="BC28" s="12">
        <v>83.5</v>
      </c>
      <c r="BD28" s="12">
        <v>68.900000000000006</v>
      </c>
      <c r="BE28" s="12">
        <v>28.600000000000023</v>
      </c>
      <c r="BF28" s="12">
        <v>-5.5</v>
      </c>
      <c r="BG28" s="12">
        <v>37.200000000000003</v>
      </c>
      <c r="BH28" s="12">
        <v>86.3</v>
      </c>
      <c r="BI28" s="12">
        <v>-747.6</v>
      </c>
      <c r="BJ28" s="12">
        <v>68.900000000000006</v>
      </c>
      <c r="BK28" s="12">
        <v>4.5</v>
      </c>
      <c r="BL28" s="12">
        <v>67.7</v>
      </c>
      <c r="BM28" s="12">
        <v>61.200000000000017</v>
      </c>
      <c r="BN28" s="12">
        <v>117.9</v>
      </c>
      <c r="BO28" s="12">
        <v>173.20000000000002</v>
      </c>
      <c r="BP28" s="12">
        <v>264.5</v>
      </c>
      <c r="BQ28" s="12">
        <v>272.19999999999993</v>
      </c>
      <c r="BR28" s="74">
        <v>402.6</v>
      </c>
      <c r="BS28" s="74">
        <v>390.9</v>
      </c>
      <c r="BT28" s="74">
        <v>258.90000000000009</v>
      </c>
      <c r="BU28" s="74">
        <v>229.19999999999982</v>
      </c>
      <c r="BV28" s="74">
        <v>147.19999999999999</v>
      </c>
    </row>
    <row r="29" spans="1:74" ht="12.75" customHeight="1" x14ac:dyDescent="0.2">
      <c r="A29" s="12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2"/>
      <c r="AU29" s="12"/>
      <c r="AV29" s="12"/>
      <c r="AW29" s="12"/>
      <c r="AX29" s="12"/>
      <c r="AY29" s="1"/>
      <c r="AZ29" s="1"/>
      <c r="BA29" s="1"/>
      <c r="BB29" s="12"/>
      <c r="BC29" s="12"/>
      <c r="BD29" s="12"/>
      <c r="BE29" s="12"/>
      <c r="BF29" s="12"/>
      <c r="BG29" s="1"/>
      <c r="BH29" s="1"/>
      <c r="BI29" s="1"/>
      <c r="BJ29" s="12"/>
      <c r="BK29" s="1"/>
      <c r="BL29" s="1"/>
      <c r="BM29" s="1"/>
      <c r="BN29" s="12"/>
      <c r="BO29" s="1"/>
      <c r="BP29" s="1"/>
      <c r="BQ29" s="1"/>
      <c r="BR29" s="71"/>
      <c r="BS29" s="71"/>
      <c r="BT29" s="71"/>
      <c r="BU29" s="71"/>
      <c r="BV29" s="71"/>
    </row>
    <row r="30" spans="1:74" ht="12.75" customHeight="1" x14ac:dyDescent="0.2">
      <c r="A30" s="1" t="s">
        <v>31</v>
      </c>
      <c r="B30" s="1">
        <v>66.2</v>
      </c>
      <c r="C30" s="1">
        <v>66.500000000000014</v>
      </c>
      <c r="D30" s="1">
        <v>95.1</v>
      </c>
      <c r="E30" s="1">
        <v>83.499999999999972</v>
      </c>
      <c r="F30" s="1">
        <v>114.50000000000003</v>
      </c>
      <c r="G30" s="1">
        <v>130</v>
      </c>
      <c r="H30" s="1">
        <v>120.59999999999997</v>
      </c>
      <c r="I30" s="1">
        <v>56.90000000000002</v>
      </c>
      <c r="J30" s="1">
        <v>130.59999999999997</v>
      </c>
      <c r="K30" s="1">
        <v>152.79999999999995</v>
      </c>
      <c r="L30" s="1">
        <v>170.80000000000018</v>
      </c>
      <c r="M30" s="1">
        <v>-15.699999999999953</v>
      </c>
      <c r="N30" s="1">
        <v>8.2999999999999865</v>
      </c>
      <c r="O30" s="1">
        <v>-72.8</v>
      </c>
      <c r="P30" s="1">
        <v>33.700000000000003</v>
      </c>
      <c r="Q30" s="1">
        <v>-40.000000000000092</v>
      </c>
      <c r="R30" s="1">
        <v>106.6</v>
      </c>
      <c r="S30" s="1">
        <v>134.5</v>
      </c>
      <c r="T30" s="1">
        <v>155.4</v>
      </c>
      <c r="U30" s="1">
        <v>94.200000000000088</v>
      </c>
      <c r="V30" s="1">
        <v>168.3</v>
      </c>
      <c r="W30" s="1">
        <v>142.6</v>
      </c>
      <c r="X30" s="1">
        <v>124.2</v>
      </c>
      <c r="Y30" s="1">
        <v>-82.5</v>
      </c>
      <c r="Z30" s="1">
        <v>43.29999999999999</v>
      </c>
      <c r="AA30" s="1">
        <v>59.3</v>
      </c>
      <c r="AB30" s="1">
        <v>26.800000000000125</v>
      </c>
      <c r="AC30" s="1">
        <v>-8.6999999999999993</v>
      </c>
      <c r="AD30" s="1">
        <v>4.099999999999973</v>
      </c>
      <c r="AE30" s="1">
        <v>13.599999999999969</v>
      </c>
      <c r="AF30" s="1">
        <v>4.6000000000000902</v>
      </c>
      <c r="AG30" s="1">
        <v>-19.700000000000472</v>
      </c>
      <c r="AH30" s="1">
        <v>67.000000000000099</v>
      </c>
      <c r="AI30" s="1">
        <v>31.999999999999968</v>
      </c>
      <c r="AJ30" s="1">
        <v>120.5</v>
      </c>
      <c r="AK30" s="1">
        <v>-15.699999999999843</v>
      </c>
      <c r="AL30" s="1">
        <v>70.400000000000148</v>
      </c>
      <c r="AM30" s="1">
        <v>110</v>
      </c>
      <c r="AN30" s="1">
        <v>60.000000000000114</v>
      </c>
      <c r="AO30" s="1">
        <v>6.2999999999996064</v>
      </c>
      <c r="AP30" s="1">
        <v>20.199999999999861</v>
      </c>
      <c r="AQ30" s="1">
        <v>57.300000000000061</v>
      </c>
      <c r="AR30" s="1">
        <v>64</v>
      </c>
      <c r="AS30" s="1">
        <v>37.700000000000045</v>
      </c>
      <c r="AT30" s="1">
        <v>20.2</v>
      </c>
      <c r="AU30" s="1">
        <v>57.3</v>
      </c>
      <c r="AV30" s="1">
        <v>64.000000000000014</v>
      </c>
      <c r="AW30" s="1">
        <v>37.699999999999974</v>
      </c>
      <c r="AX30" s="1">
        <v>655.29999999999995</v>
      </c>
      <c r="AY30" s="1">
        <v>58.2</v>
      </c>
      <c r="AZ30" s="1">
        <v>101.3</v>
      </c>
      <c r="BA30" s="1">
        <v>51.9</v>
      </c>
      <c r="BB30" s="1">
        <v>75.3</v>
      </c>
      <c r="BC30" s="1">
        <v>79</v>
      </c>
      <c r="BD30" s="1">
        <v>65.099999999999994</v>
      </c>
      <c r="BE30" s="1">
        <v>26.699999999999989</v>
      </c>
      <c r="BF30" s="1">
        <v>-8</v>
      </c>
      <c r="BG30" s="1">
        <v>33.6</v>
      </c>
      <c r="BH30" s="1">
        <v>82.9</v>
      </c>
      <c r="BI30" s="1">
        <v>-751.1</v>
      </c>
      <c r="BJ30" s="1">
        <v>65.2</v>
      </c>
      <c r="BK30" s="1">
        <v>3.6</v>
      </c>
      <c r="BL30" s="1">
        <v>64.3</v>
      </c>
      <c r="BM30" s="1">
        <v>56.099999999999994</v>
      </c>
      <c r="BN30" s="1">
        <v>113.6</v>
      </c>
      <c r="BO30" s="1">
        <v>168.50000000000003</v>
      </c>
      <c r="BP30" s="1">
        <v>259.39999999999998</v>
      </c>
      <c r="BQ30" s="1">
        <v>265.39999999999998</v>
      </c>
      <c r="BR30" s="71">
        <v>393.6</v>
      </c>
      <c r="BS30" s="71">
        <v>380.79999999999995</v>
      </c>
      <c r="BT30" s="71">
        <v>252.19999999999993</v>
      </c>
      <c r="BU30" s="71">
        <v>224.40000000000009</v>
      </c>
      <c r="BV30" s="71">
        <v>144.30000000000001</v>
      </c>
    </row>
    <row r="31" spans="1:74" ht="12.75" customHeight="1" x14ac:dyDescent="0.2">
      <c r="A31" s="1" t="s">
        <v>30</v>
      </c>
      <c r="B31" s="1">
        <v>-0.1</v>
      </c>
      <c r="C31" s="1">
        <v>-0.2</v>
      </c>
      <c r="D31" s="1">
        <v>-0.3</v>
      </c>
      <c r="E31" s="1">
        <v>0.1</v>
      </c>
      <c r="F31" s="1">
        <v>-0.2</v>
      </c>
      <c r="G31" s="1">
        <v>-0.5</v>
      </c>
      <c r="H31" s="1">
        <v>0.2</v>
      </c>
      <c r="I31" s="1">
        <v>0.3</v>
      </c>
      <c r="J31" s="1">
        <v>0</v>
      </c>
      <c r="K31" s="1">
        <v>0.2</v>
      </c>
      <c r="L31" s="1">
        <v>0</v>
      </c>
      <c r="M31" s="1">
        <v>0</v>
      </c>
      <c r="N31" s="1">
        <v>-2.8000000000000007</v>
      </c>
      <c r="O31" s="1">
        <v>-1.7000000000000171</v>
      </c>
      <c r="P31" s="1">
        <v>2.1999999999999815</v>
      </c>
      <c r="Q31" s="1">
        <v>-1.3999999999999986</v>
      </c>
      <c r="R31" s="1">
        <v>-0.7000000000000739</v>
      </c>
      <c r="S31" s="1">
        <v>0.89999999999997726</v>
      </c>
      <c r="T31" s="1">
        <v>0.399999999999892</v>
      </c>
      <c r="U31" s="1">
        <v>5.7000000000000028</v>
      </c>
      <c r="V31" s="1">
        <v>-0.3</v>
      </c>
      <c r="W31" s="1">
        <v>0.1</v>
      </c>
      <c r="X31" s="1">
        <v>0.7</v>
      </c>
      <c r="Y31" s="1">
        <v>3</v>
      </c>
      <c r="Z31" s="1">
        <v>-1.5</v>
      </c>
      <c r="AA31" s="1">
        <v>1.8</v>
      </c>
      <c r="AB31" s="1">
        <v>2</v>
      </c>
      <c r="AC31" s="1">
        <v>-8.3000000000000007</v>
      </c>
      <c r="AD31" s="1">
        <v>1</v>
      </c>
      <c r="AE31" s="1">
        <v>1.5</v>
      </c>
      <c r="AF31" s="1">
        <v>0.8</v>
      </c>
      <c r="AG31" s="1">
        <v>0.40000000000000036</v>
      </c>
      <c r="AH31" s="1">
        <v>-2.8</v>
      </c>
      <c r="AI31" s="1">
        <v>-2.6</v>
      </c>
      <c r="AJ31" s="1">
        <v>-1.5</v>
      </c>
      <c r="AK31" s="1">
        <v>-1.5</v>
      </c>
      <c r="AL31" s="1">
        <v>0.2</v>
      </c>
      <c r="AM31" s="1">
        <v>-1.8</v>
      </c>
      <c r="AN31" s="1">
        <v>-1.8</v>
      </c>
      <c r="AO31" s="1">
        <v>-1.5</v>
      </c>
      <c r="AP31" s="1">
        <v>-4.0999999999999996</v>
      </c>
      <c r="AQ31" s="1">
        <v>1.6</v>
      </c>
      <c r="AR31" s="1">
        <v>3.5</v>
      </c>
      <c r="AS31" s="1">
        <v>9.1</v>
      </c>
      <c r="AT31" s="1">
        <v>-4.0999999999999996</v>
      </c>
      <c r="AU31" s="1">
        <v>1.6000000000001071</v>
      </c>
      <c r="AV31" s="1">
        <v>3.4999999999997957</v>
      </c>
      <c r="AW31" s="1">
        <v>9.0999999999998451</v>
      </c>
      <c r="AX31" s="1">
        <v>10.6</v>
      </c>
      <c r="AY31" s="1">
        <v>2.2999999999999998</v>
      </c>
      <c r="AZ31" s="1">
        <v>2.9</v>
      </c>
      <c r="BA31" s="1">
        <v>2.3000000000000025</v>
      </c>
      <c r="BB31" s="1">
        <v>3.8</v>
      </c>
      <c r="BC31" s="1">
        <v>4.5</v>
      </c>
      <c r="BD31" s="1">
        <v>3.8</v>
      </c>
      <c r="BE31" s="1">
        <v>1.9000000000000004</v>
      </c>
      <c r="BF31" s="1">
        <v>2.5</v>
      </c>
      <c r="BG31" s="1">
        <v>3.6</v>
      </c>
      <c r="BH31" s="1">
        <v>3.4</v>
      </c>
      <c r="BI31" s="1">
        <v>3.5</v>
      </c>
      <c r="BJ31" s="1">
        <v>3.7</v>
      </c>
      <c r="BK31" s="1">
        <v>0.89999999999999947</v>
      </c>
      <c r="BL31" s="1">
        <v>3.4</v>
      </c>
      <c r="BM31" s="1">
        <v>5.0999999999999996</v>
      </c>
      <c r="BN31" s="1">
        <v>4.3</v>
      </c>
      <c r="BO31" s="1">
        <v>4.7</v>
      </c>
      <c r="BP31" s="1">
        <v>5.0999999999999996</v>
      </c>
      <c r="BQ31" s="1">
        <v>6.7999999999999989</v>
      </c>
      <c r="BR31" s="71">
        <v>9</v>
      </c>
      <c r="BS31" s="71">
        <v>10.100000000000001</v>
      </c>
      <c r="BT31" s="71">
        <v>6.6999999999999993</v>
      </c>
      <c r="BU31" s="71">
        <v>4.8000000000000007</v>
      </c>
      <c r="BV31" s="71">
        <v>2.9</v>
      </c>
    </row>
    <row r="32" spans="1:74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2"/>
      <c r="BR32" s="71"/>
      <c r="BS32" s="71"/>
      <c r="BT32" s="71"/>
      <c r="BU32" s="71"/>
      <c r="BV32" s="71"/>
    </row>
    <row r="33" spans="1:74" ht="12.75" customHeight="1" x14ac:dyDescent="0.2">
      <c r="A33" s="12" t="s">
        <v>8</v>
      </c>
      <c r="B33" s="12">
        <v>105.7</v>
      </c>
      <c r="C33" s="12">
        <v>111.8</v>
      </c>
      <c r="D33" s="12">
        <v>139.49999999999994</v>
      </c>
      <c r="E33" s="12">
        <v>99.299999999999983</v>
      </c>
      <c r="F33" s="12">
        <v>187.90000000000003</v>
      </c>
      <c r="G33" s="12">
        <v>178.2</v>
      </c>
      <c r="H33" s="12">
        <v>186.79999999999995</v>
      </c>
      <c r="I33" s="12">
        <v>96.700000000000017</v>
      </c>
      <c r="J33" s="12">
        <v>198.69999999999996</v>
      </c>
      <c r="K33" s="12">
        <v>224.9</v>
      </c>
      <c r="L33" s="12">
        <v>237.90000000000018</v>
      </c>
      <c r="M33" s="12">
        <v>-13.599999999999953</v>
      </c>
      <c r="N33" s="12">
        <v>58.199999999999989</v>
      </c>
      <c r="O33" s="12">
        <v>-53.7</v>
      </c>
      <c r="P33" s="12">
        <v>82.899999999999977</v>
      </c>
      <c r="Q33" s="12">
        <v>-60.600000000000087</v>
      </c>
      <c r="R33" s="12">
        <v>153.69999999999993</v>
      </c>
      <c r="S33" s="12">
        <v>204.7</v>
      </c>
      <c r="T33" s="12">
        <v>234.3</v>
      </c>
      <c r="U33" s="12">
        <v>171.9000000000002</v>
      </c>
      <c r="V33" s="12">
        <v>245.90000000000006</v>
      </c>
      <c r="W33" s="12">
        <v>215.1</v>
      </c>
      <c r="X33" s="12">
        <v>197.2</v>
      </c>
      <c r="Y33" s="12">
        <v>-55</v>
      </c>
      <c r="Z33" s="12">
        <v>83.899999999999991</v>
      </c>
      <c r="AA33" s="12">
        <v>111.89999999999996</v>
      </c>
      <c r="AB33" s="12">
        <v>72.500000000000128</v>
      </c>
      <c r="AC33" s="12">
        <v>-1.7</v>
      </c>
      <c r="AD33" s="12">
        <v>32.199999999999974</v>
      </c>
      <c r="AE33" s="12">
        <v>52.499999999999972</v>
      </c>
      <c r="AF33" s="12">
        <v>35.100000000000087</v>
      </c>
      <c r="AG33" s="12">
        <v>-5.5000000000002558</v>
      </c>
      <c r="AH33" s="12">
        <v>133.8000000000001</v>
      </c>
      <c r="AI33" s="12">
        <v>82.099999999999966</v>
      </c>
      <c r="AJ33" s="12">
        <v>196.3</v>
      </c>
      <c r="AK33" s="12">
        <v>31.100000000000179</v>
      </c>
      <c r="AL33" s="12">
        <v>126.30000000000015</v>
      </c>
      <c r="AM33" s="12">
        <v>187.9</v>
      </c>
      <c r="AN33" s="12">
        <v>125.50000000000013</v>
      </c>
      <c r="AO33" s="12">
        <v>33.699999999999598</v>
      </c>
      <c r="AP33" s="12">
        <v>58.899999999999864</v>
      </c>
      <c r="AQ33" s="12">
        <v>110.90000000000006</v>
      </c>
      <c r="AR33" s="12">
        <v>115.2</v>
      </c>
      <c r="AS33" s="12">
        <v>81.20000000000006</v>
      </c>
      <c r="AT33" s="12">
        <v>64.099999999999994</v>
      </c>
      <c r="AU33" s="12">
        <v>104.5</v>
      </c>
      <c r="AV33" s="12">
        <v>108.1</v>
      </c>
      <c r="AW33" s="12">
        <v>60.799999999999727</v>
      </c>
      <c r="AX33" s="12">
        <v>73.2</v>
      </c>
      <c r="AY33" s="12">
        <v>101.9</v>
      </c>
      <c r="AZ33" s="12">
        <v>155.30000000000001</v>
      </c>
      <c r="BA33" s="12">
        <v>93.299999999999969</v>
      </c>
      <c r="BB33" s="12">
        <v>121.7</v>
      </c>
      <c r="BC33" s="12">
        <v>125</v>
      </c>
      <c r="BD33" s="12">
        <v>106.5</v>
      </c>
      <c r="BE33" s="12">
        <v>36.400000000000034</v>
      </c>
      <c r="BF33" s="12">
        <v>0.1</v>
      </c>
      <c r="BG33" s="12">
        <v>70.7</v>
      </c>
      <c r="BH33" s="12">
        <v>137.1</v>
      </c>
      <c r="BI33" s="12">
        <v>-744.2</v>
      </c>
      <c r="BJ33" s="12">
        <v>69.8</v>
      </c>
      <c r="BK33" s="12">
        <v>1.8</v>
      </c>
      <c r="BL33" s="12">
        <v>90.6</v>
      </c>
      <c r="BM33" s="12">
        <v>100.60000000000002</v>
      </c>
      <c r="BN33" s="12">
        <v>166.2</v>
      </c>
      <c r="BO33" s="12">
        <v>228.00000000000006</v>
      </c>
      <c r="BP33" s="12">
        <v>358.5</v>
      </c>
      <c r="BQ33" s="12">
        <v>381.59999999999991</v>
      </c>
      <c r="BR33" s="74">
        <v>549.5</v>
      </c>
      <c r="BS33" s="74">
        <v>528.5</v>
      </c>
      <c r="BT33" s="74">
        <v>350.70000000000005</v>
      </c>
      <c r="BU33" s="74">
        <v>250.09999999999991</v>
      </c>
      <c r="BV33" s="74">
        <v>178.1</v>
      </c>
    </row>
    <row r="34" spans="1:74" ht="12.75" customHeight="1" x14ac:dyDescent="0.2">
      <c r="A34" s="1" t="s">
        <v>32</v>
      </c>
      <c r="B34" s="1">
        <v>77.899999999999991</v>
      </c>
      <c r="C34" s="1">
        <v>83.899999999999991</v>
      </c>
      <c r="D34" s="1">
        <v>78.400000000000006</v>
      </c>
      <c r="E34" s="1">
        <v>89.800000000000011</v>
      </c>
      <c r="F34" s="1">
        <v>77.599999999999966</v>
      </c>
      <c r="G34" s="1">
        <v>82.600000000000023</v>
      </c>
      <c r="H34" s="1">
        <v>83.100000000000023</v>
      </c>
      <c r="I34" s="1">
        <v>108.6</v>
      </c>
      <c r="J34" s="1">
        <v>92.400000000000063</v>
      </c>
      <c r="K34" s="1">
        <v>92.999999999999972</v>
      </c>
      <c r="L34" s="1">
        <v>89.599999999999824</v>
      </c>
      <c r="M34" s="1">
        <v>132.29999999999995</v>
      </c>
      <c r="N34" s="1">
        <v>99.600000000000023</v>
      </c>
      <c r="O34" s="1">
        <v>223.8</v>
      </c>
      <c r="P34" s="1">
        <v>101.10000000000002</v>
      </c>
      <c r="Q34" s="1">
        <v>155.4</v>
      </c>
      <c r="R34" s="1">
        <v>100.00000000000006</v>
      </c>
      <c r="S34" s="1">
        <v>103.90000000000003</v>
      </c>
      <c r="T34" s="1">
        <v>105.69999999999999</v>
      </c>
      <c r="U34" s="1">
        <v>120.29999999999984</v>
      </c>
      <c r="V34" s="1">
        <v>105.09999999999994</v>
      </c>
      <c r="W34" s="1">
        <v>109.70000000000002</v>
      </c>
      <c r="X34" s="1">
        <v>120.4</v>
      </c>
      <c r="Y34" s="1">
        <v>165.8</v>
      </c>
      <c r="Z34" s="1">
        <v>129.40000000000003</v>
      </c>
      <c r="AA34" s="1">
        <v>130.20000000000005</v>
      </c>
      <c r="AB34" s="1">
        <v>133.59999999999985</v>
      </c>
      <c r="AC34" s="1">
        <v>135.6</v>
      </c>
      <c r="AD34" s="1">
        <v>132.30000000000001</v>
      </c>
      <c r="AE34" s="1">
        <v>135.70000000000002</v>
      </c>
      <c r="AF34" s="1">
        <v>132.79999999999993</v>
      </c>
      <c r="AG34" s="1">
        <v>163.60000000000028</v>
      </c>
      <c r="AH34" s="1">
        <v>151.39999999999995</v>
      </c>
      <c r="AI34" s="1">
        <v>147.40000000000003</v>
      </c>
      <c r="AJ34" s="1">
        <v>151.19999999999999</v>
      </c>
      <c r="AK34" s="1">
        <v>149.00000000000017</v>
      </c>
      <c r="AL34" s="1">
        <v>140.79999999999987</v>
      </c>
      <c r="AM34" s="1">
        <v>141.1</v>
      </c>
      <c r="AN34" s="1">
        <v>138.80000000000001</v>
      </c>
      <c r="AO34" s="1">
        <v>154.7000000000001</v>
      </c>
      <c r="AP34" s="1">
        <v>170</v>
      </c>
      <c r="AQ34" s="1">
        <v>189.1</v>
      </c>
      <c r="AR34" s="1">
        <v>185.7</v>
      </c>
      <c r="AS34" s="1">
        <v>190.40000000000003</v>
      </c>
      <c r="AT34" s="1">
        <v>141.20000000000002</v>
      </c>
      <c r="AU34" s="1">
        <v>160.50000000000003</v>
      </c>
      <c r="AV34" s="1">
        <v>155.89999999999992</v>
      </c>
      <c r="AW34" s="1">
        <v>160.40000000000026</v>
      </c>
      <c r="AX34" s="1">
        <v>156.1</v>
      </c>
      <c r="AY34" s="1">
        <v>151.5</v>
      </c>
      <c r="AZ34" s="1">
        <v>142.69999999999999</v>
      </c>
      <c r="BA34" s="1">
        <v>140.1</v>
      </c>
      <c r="BB34" s="1">
        <v>132.80000000000001</v>
      </c>
      <c r="BC34" s="1">
        <v>135.5</v>
      </c>
      <c r="BD34" s="1">
        <v>135.19999999999999</v>
      </c>
      <c r="BE34" s="1">
        <v>136.89999999999998</v>
      </c>
      <c r="BF34" s="1">
        <v>141.9</v>
      </c>
      <c r="BG34" s="1">
        <v>140</v>
      </c>
      <c r="BH34" s="1">
        <v>135.80000000000001</v>
      </c>
      <c r="BI34" s="1">
        <v>902</v>
      </c>
      <c r="BJ34" s="1">
        <v>104.3</v>
      </c>
      <c r="BK34" s="1">
        <v>103.59999999999997</v>
      </c>
      <c r="BL34" s="1">
        <v>100.2</v>
      </c>
      <c r="BM34" s="1">
        <v>95.399999999999977</v>
      </c>
      <c r="BN34" s="1">
        <v>91.5</v>
      </c>
      <c r="BO34" s="1">
        <v>92.9</v>
      </c>
      <c r="BP34" s="1">
        <v>91.1</v>
      </c>
      <c r="BQ34" s="1">
        <v>128.69999999999999</v>
      </c>
      <c r="BR34" s="71">
        <v>94.2</v>
      </c>
      <c r="BS34" s="71">
        <v>97.3</v>
      </c>
      <c r="BT34" s="71">
        <v>105.89999999999999</v>
      </c>
      <c r="BU34" s="71">
        <v>104.70000000000003</v>
      </c>
      <c r="BV34" s="71">
        <v>102.9</v>
      </c>
    </row>
    <row r="35" spans="1:74" ht="12.75" customHeight="1" x14ac:dyDescent="0.2">
      <c r="A35" s="12" t="s">
        <v>6</v>
      </c>
      <c r="B35" s="12">
        <v>183.6</v>
      </c>
      <c r="C35" s="12">
        <v>195.7</v>
      </c>
      <c r="D35" s="12">
        <v>217.9</v>
      </c>
      <c r="E35" s="12">
        <v>189.1</v>
      </c>
      <c r="F35" s="12">
        <v>265.5</v>
      </c>
      <c r="G35" s="12">
        <v>260.8</v>
      </c>
      <c r="H35" s="12">
        <v>269.89999999999998</v>
      </c>
      <c r="I35" s="12">
        <v>205.3</v>
      </c>
      <c r="J35" s="12">
        <v>291.10000000000002</v>
      </c>
      <c r="K35" s="12">
        <v>317.89999999999998</v>
      </c>
      <c r="L35" s="12">
        <v>327.5</v>
      </c>
      <c r="M35" s="12">
        <v>118.7</v>
      </c>
      <c r="N35" s="12">
        <v>157.80000000000001</v>
      </c>
      <c r="O35" s="12">
        <v>170.1</v>
      </c>
      <c r="P35" s="12">
        <v>184</v>
      </c>
      <c r="Q35" s="12">
        <v>94.8</v>
      </c>
      <c r="R35" s="12">
        <v>253.7</v>
      </c>
      <c r="S35" s="12">
        <v>308.60000000000002</v>
      </c>
      <c r="T35" s="12">
        <v>340</v>
      </c>
      <c r="U35" s="12">
        <v>292.20000000000005</v>
      </c>
      <c r="V35" s="12">
        <v>351</v>
      </c>
      <c r="W35" s="12">
        <v>324.8</v>
      </c>
      <c r="X35" s="12">
        <v>317.60000000000002</v>
      </c>
      <c r="Y35" s="12">
        <v>110.8</v>
      </c>
      <c r="Z35" s="12">
        <v>213.3</v>
      </c>
      <c r="AA35" s="12">
        <v>242.1</v>
      </c>
      <c r="AB35" s="12">
        <v>206.1</v>
      </c>
      <c r="AC35" s="12">
        <v>133.9</v>
      </c>
      <c r="AD35" s="12">
        <v>164.5</v>
      </c>
      <c r="AE35" s="12">
        <v>188.2</v>
      </c>
      <c r="AF35" s="12">
        <v>167.9</v>
      </c>
      <c r="AG35" s="12">
        <v>158.10000000000002</v>
      </c>
      <c r="AH35" s="12">
        <v>285.20000000000005</v>
      </c>
      <c r="AI35" s="12">
        <v>229.5</v>
      </c>
      <c r="AJ35" s="12">
        <v>347.5</v>
      </c>
      <c r="AK35" s="12">
        <v>180.10000000000036</v>
      </c>
      <c r="AL35" s="12">
        <v>267.10000000000002</v>
      </c>
      <c r="AM35" s="12">
        <v>329</v>
      </c>
      <c r="AN35" s="12">
        <v>264.30000000000013</v>
      </c>
      <c r="AO35" s="12">
        <v>188.39999999999969</v>
      </c>
      <c r="AP35" s="12">
        <v>228.89999999999986</v>
      </c>
      <c r="AQ35" s="12">
        <v>300.00000000000006</v>
      </c>
      <c r="AR35" s="12">
        <v>300.89999999999998</v>
      </c>
      <c r="AS35" s="12">
        <v>271.60000000000025</v>
      </c>
      <c r="AT35" s="12">
        <v>205.3</v>
      </c>
      <c r="AU35" s="12">
        <v>265</v>
      </c>
      <c r="AV35" s="12">
        <v>263.99999999999994</v>
      </c>
      <c r="AW35" s="12">
        <v>221.20000000000005</v>
      </c>
      <c r="AX35" s="12">
        <v>229.3</v>
      </c>
      <c r="AY35" s="12">
        <v>253.4</v>
      </c>
      <c r="AZ35" s="12">
        <v>298</v>
      </c>
      <c r="BA35" s="12">
        <v>233.40000000000003</v>
      </c>
      <c r="BB35" s="12">
        <v>254.5</v>
      </c>
      <c r="BC35" s="12">
        <v>260.5</v>
      </c>
      <c r="BD35" s="12">
        <v>241.7</v>
      </c>
      <c r="BE35" s="12">
        <v>173.29999999999995</v>
      </c>
      <c r="BF35" s="12">
        <v>142</v>
      </c>
      <c r="BG35" s="12">
        <v>210.7</v>
      </c>
      <c r="BH35" s="12">
        <v>272.89999999999998</v>
      </c>
      <c r="BI35" s="12">
        <v>157.80000000000001</v>
      </c>
      <c r="BJ35" s="12">
        <v>174.1</v>
      </c>
      <c r="BK35" s="12">
        <v>105.4</v>
      </c>
      <c r="BL35" s="12">
        <v>190.8</v>
      </c>
      <c r="BM35" s="12">
        <v>195.99999999999994</v>
      </c>
      <c r="BN35" s="12">
        <v>257.7</v>
      </c>
      <c r="BO35" s="12">
        <v>320.90000000000003</v>
      </c>
      <c r="BP35" s="12">
        <v>449.6</v>
      </c>
      <c r="BQ35" s="12">
        <v>510.29999999999995</v>
      </c>
      <c r="BR35" s="74">
        <v>643.70000000000005</v>
      </c>
      <c r="BS35" s="74">
        <v>625.79999999999995</v>
      </c>
      <c r="BT35" s="74">
        <v>456.59999999999991</v>
      </c>
      <c r="BU35" s="74">
        <v>354.80000000000018</v>
      </c>
      <c r="BV35" s="74">
        <v>281</v>
      </c>
    </row>
    <row r="36" spans="1:74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6"/>
      <c r="AU36" s="16"/>
      <c r="AV36" s="16"/>
      <c r="AW36" s="16"/>
      <c r="AX36" s="15"/>
      <c r="AY36" s="15"/>
      <c r="AZ36" s="15"/>
      <c r="BA36" s="15"/>
      <c r="BB36" s="16"/>
      <c r="BC36" s="16"/>
      <c r="BD36" s="16"/>
      <c r="BE36" s="16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8"/>
      <c r="BS36" s="18"/>
      <c r="BT36" s="18"/>
      <c r="BU36" s="18"/>
      <c r="BV36" s="18"/>
    </row>
    <row r="37" spans="1:74" x14ac:dyDescent="0.2">
      <c r="A37" s="24"/>
      <c r="AT37" s="31"/>
      <c r="AU37" s="31"/>
      <c r="AV37" s="31"/>
      <c r="AW37" s="31"/>
      <c r="BB37" s="31"/>
      <c r="BC37" s="31"/>
      <c r="BD37" s="31"/>
      <c r="BE37" s="31"/>
    </row>
    <row r="38" spans="1:74" x14ac:dyDescent="0.2">
      <c r="A38" s="24" t="s">
        <v>160</v>
      </c>
    </row>
  </sheetData>
  <pageMargins left="0.70866141732283472" right="0.70866141732283472" top="0.78740157480314965" bottom="0.78740157480314965" header="0.31496062992125984" footer="0.31496062992125984"/>
  <pageSetup paperSize="9" scale="95" orientation="landscape" r:id="rId1"/>
  <headerFooter>
    <oddHeader>&amp;C&amp;G</oddHeader>
    <oddFooter>&amp;A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W59"/>
  <sheetViews>
    <sheetView zoomScaleNormal="100" zoomScaleSheetLayoutView="100" workbookViewId="0">
      <pane xSplit="1" ySplit="4" topLeftCell="BA38" activePane="bottomRight" state="frozen"/>
      <selection activeCell="BC15" sqref="BC15"/>
      <selection pane="topRight" activeCell="BC15" sqref="BC15"/>
      <selection pane="bottomLeft" activeCell="BC15" sqref="BC15"/>
      <selection pane="bottomRight"/>
    </sheetView>
  </sheetViews>
  <sheetFormatPr baseColWidth="10" defaultColWidth="11.42578125" defaultRowHeight="12.75" outlineLevelCol="1" x14ac:dyDescent="0.2"/>
  <cols>
    <col min="1" max="1" width="49.140625" style="4" customWidth="1"/>
    <col min="2" max="57" width="11.42578125" style="4" hidden="1" customWidth="1" outlineLevel="1"/>
    <col min="58" max="61" width="0" style="4" hidden="1" customWidth="1" outlineLevel="1"/>
    <col min="62" max="62" width="11.42578125" style="4" collapsed="1"/>
    <col min="63" max="65" width="11.42578125" style="4"/>
    <col min="66" max="69" width="11.42578125" style="70"/>
    <col min="70" max="16384" width="11.42578125" style="4"/>
  </cols>
  <sheetData>
    <row r="1" spans="1:92" ht="15.75" x14ac:dyDescent="0.25">
      <c r="A1" s="3" t="s">
        <v>34</v>
      </c>
    </row>
    <row r="3" spans="1:92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5"/>
      <c r="AS3" s="5"/>
      <c r="AT3" s="6"/>
      <c r="AU3" s="7">
        <v>2017</v>
      </c>
      <c r="AV3" s="6"/>
      <c r="AW3" s="6"/>
      <c r="AX3" s="5"/>
      <c r="AY3" s="8">
        <v>2018</v>
      </c>
      <c r="AZ3" s="5"/>
      <c r="BA3" s="5"/>
      <c r="BB3" s="6"/>
      <c r="BC3" s="7">
        <v>2019</v>
      </c>
      <c r="BD3" s="6"/>
      <c r="BE3" s="6"/>
      <c r="BF3" s="5"/>
      <c r="BG3" s="8">
        <v>2020</v>
      </c>
      <c r="BH3" s="5"/>
      <c r="BI3" s="5"/>
      <c r="BJ3" s="6"/>
      <c r="BK3" s="7">
        <v>2021</v>
      </c>
      <c r="BL3" s="6"/>
      <c r="BM3" s="6"/>
      <c r="BN3" s="72"/>
      <c r="BO3" s="72">
        <v>2022</v>
      </c>
      <c r="BP3" s="72"/>
      <c r="BQ3" s="72"/>
      <c r="BR3" s="7">
        <v>2023</v>
      </c>
    </row>
    <row r="4" spans="1:92" ht="15" x14ac:dyDescent="0.2">
      <c r="A4" s="15"/>
      <c r="B4" s="15" t="s">
        <v>107</v>
      </c>
      <c r="C4" s="15" t="s">
        <v>125</v>
      </c>
      <c r="D4" s="15" t="s">
        <v>109</v>
      </c>
      <c r="E4" s="15" t="s">
        <v>108</v>
      </c>
      <c r="F4" s="15" t="s">
        <v>107</v>
      </c>
      <c r="G4" s="15" t="s">
        <v>125</v>
      </c>
      <c r="H4" s="15" t="s">
        <v>109</v>
      </c>
      <c r="I4" s="15" t="s">
        <v>108</v>
      </c>
      <c r="J4" s="15" t="s">
        <v>107</v>
      </c>
      <c r="K4" s="15" t="s">
        <v>125</v>
      </c>
      <c r="L4" s="15" t="s">
        <v>109</v>
      </c>
      <c r="M4" s="15" t="s">
        <v>108</v>
      </c>
      <c r="N4" s="15" t="s">
        <v>107</v>
      </c>
      <c r="O4" s="15" t="s">
        <v>125</v>
      </c>
      <c r="P4" s="15" t="s">
        <v>109</v>
      </c>
      <c r="Q4" s="15" t="s">
        <v>108</v>
      </c>
      <c r="R4" s="15" t="s">
        <v>107</v>
      </c>
      <c r="S4" s="15" t="s">
        <v>125</v>
      </c>
      <c r="T4" s="15" t="s">
        <v>109</v>
      </c>
      <c r="U4" s="15" t="s">
        <v>108</v>
      </c>
      <c r="V4" s="15" t="s">
        <v>107</v>
      </c>
      <c r="W4" s="15" t="s">
        <v>125</v>
      </c>
      <c r="X4" s="15" t="s">
        <v>109</v>
      </c>
      <c r="Y4" s="15" t="s">
        <v>108</v>
      </c>
      <c r="Z4" s="15" t="s">
        <v>107</v>
      </c>
      <c r="AA4" s="15" t="s">
        <v>125</v>
      </c>
      <c r="AB4" s="15" t="s">
        <v>109</v>
      </c>
      <c r="AC4" s="15" t="s">
        <v>108</v>
      </c>
      <c r="AD4" s="15" t="s">
        <v>107</v>
      </c>
      <c r="AE4" s="15" t="s">
        <v>125</v>
      </c>
      <c r="AF4" s="15" t="s">
        <v>109</v>
      </c>
      <c r="AG4" s="15" t="s">
        <v>108</v>
      </c>
      <c r="AH4" s="15" t="s">
        <v>107</v>
      </c>
      <c r="AI4" s="15" t="s">
        <v>125</v>
      </c>
      <c r="AJ4" s="15" t="s">
        <v>109</v>
      </c>
      <c r="AK4" s="15" t="s">
        <v>108</v>
      </c>
      <c r="AL4" s="15" t="s">
        <v>107</v>
      </c>
      <c r="AM4" s="15" t="s">
        <v>125</v>
      </c>
      <c r="AN4" s="15" t="s">
        <v>109</v>
      </c>
      <c r="AO4" s="15" t="s">
        <v>108</v>
      </c>
      <c r="AP4" s="15" t="s">
        <v>107</v>
      </c>
      <c r="AQ4" s="15" t="s">
        <v>125</v>
      </c>
      <c r="AR4" s="15" t="s">
        <v>109</v>
      </c>
      <c r="AS4" s="15" t="s">
        <v>108</v>
      </c>
      <c r="AT4" s="15" t="s">
        <v>107</v>
      </c>
      <c r="AU4" s="15" t="s">
        <v>125</v>
      </c>
      <c r="AV4" s="15" t="s">
        <v>109</v>
      </c>
      <c r="AW4" s="15" t="s">
        <v>108</v>
      </c>
      <c r="AX4" s="15" t="s">
        <v>156</v>
      </c>
      <c r="AY4" s="15" t="s">
        <v>157</v>
      </c>
      <c r="AZ4" s="15" t="s">
        <v>109</v>
      </c>
      <c r="BA4" s="15" t="s">
        <v>108</v>
      </c>
      <c r="BB4" s="15" t="s">
        <v>107</v>
      </c>
      <c r="BC4" s="15" t="s">
        <v>125</v>
      </c>
      <c r="BD4" s="15" t="s">
        <v>109</v>
      </c>
      <c r="BE4" s="15" t="s">
        <v>108</v>
      </c>
      <c r="BF4" s="15" t="s">
        <v>107</v>
      </c>
      <c r="BG4" s="15" t="s">
        <v>125</v>
      </c>
      <c r="BH4" s="15" t="s">
        <v>109</v>
      </c>
      <c r="BI4" s="15" t="s">
        <v>108</v>
      </c>
      <c r="BJ4" s="15" t="s">
        <v>107</v>
      </c>
      <c r="BK4" s="15" t="s">
        <v>125</v>
      </c>
      <c r="BL4" s="15" t="s">
        <v>109</v>
      </c>
      <c r="BM4" s="15" t="s">
        <v>108</v>
      </c>
      <c r="BN4" s="18" t="s">
        <v>107</v>
      </c>
      <c r="BO4" s="18" t="s">
        <v>125</v>
      </c>
      <c r="BP4" s="18" t="s">
        <v>109</v>
      </c>
      <c r="BQ4" s="18" t="s">
        <v>108</v>
      </c>
      <c r="BR4" s="18" t="s">
        <v>107</v>
      </c>
    </row>
    <row r="6" spans="1:92" s="48" customFormat="1" ht="12.75" customHeight="1" x14ac:dyDescent="0.2">
      <c r="A6" s="14" t="s">
        <v>35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73"/>
      <c r="BO6" s="73"/>
      <c r="BP6" s="73"/>
      <c r="BQ6" s="73"/>
      <c r="BR6" s="46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</row>
    <row r="7" spans="1:92" ht="12.75" customHeight="1" x14ac:dyDescent="0.2">
      <c r="A7" s="1" t="s">
        <v>36</v>
      </c>
      <c r="B7" s="1">
        <v>1864.7</v>
      </c>
      <c r="C7" s="1">
        <v>1862.3</v>
      </c>
      <c r="D7" s="1">
        <v>1880.2</v>
      </c>
      <c r="E7" s="1">
        <v>1935.4</v>
      </c>
      <c r="F7" s="1">
        <v>1943.1</v>
      </c>
      <c r="G7" s="1">
        <v>1992</v>
      </c>
      <c r="H7" s="1">
        <v>2038.9</v>
      </c>
      <c r="I7" s="1">
        <v>2135</v>
      </c>
      <c r="J7" s="1">
        <v>2265.4</v>
      </c>
      <c r="K7" s="1">
        <v>2345.1999999999998</v>
      </c>
      <c r="L7" s="1">
        <v>2480.4</v>
      </c>
      <c r="M7" s="1">
        <v>2663.2</v>
      </c>
      <c r="N7" s="1">
        <v>2755.2</v>
      </c>
      <c r="O7" s="1">
        <v>2702.2</v>
      </c>
      <c r="P7" s="1">
        <v>2744.7999999999997</v>
      </c>
      <c r="Q7" s="1">
        <v>2780.2</v>
      </c>
      <c r="R7" s="1">
        <v>2804.9</v>
      </c>
      <c r="S7" s="1">
        <v>2880.8</v>
      </c>
      <c r="T7" s="1">
        <v>2917.3</v>
      </c>
      <c r="U7" s="1">
        <v>3027.2</v>
      </c>
      <c r="V7" s="1">
        <v>3028</v>
      </c>
      <c r="W7" s="1">
        <v>3123.4</v>
      </c>
      <c r="X7" s="1">
        <v>3330.2</v>
      </c>
      <c r="Y7" s="1">
        <v>3502</v>
      </c>
      <c r="Z7" s="1">
        <v>3534</v>
      </c>
      <c r="AA7" s="1">
        <v>3688.8</v>
      </c>
      <c r="AB7" s="1">
        <v>3804.3</v>
      </c>
      <c r="AC7" s="1">
        <v>3924.4</v>
      </c>
      <c r="AD7" s="1">
        <v>3952.9</v>
      </c>
      <c r="AE7" s="1">
        <v>3910.8</v>
      </c>
      <c r="AF7" s="1">
        <v>3824.4</v>
      </c>
      <c r="AG7" s="1">
        <v>3785.6</v>
      </c>
      <c r="AH7" s="1">
        <v>4039.9</v>
      </c>
      <c r="AI7" s="1">
        <v>4017.7</v>
      </c>
      <c r="AJ7" s="1">
        <v>4166.3999999999996</v>
      </c>
      <c r="AK7" s="1">
        <v>4312.8</v>
      </c>
      <c r="AL7" s="1">
        <v>4643.5</v>
      </c>
      <c r="AM7" s="1">
        <v>4617.8</v>
      </c>
      <c r="AN7" s="1">
        <v>4650.5</v>
      </c>
      <c r="AO7" s="1">
        <v>4800.6000000000004</v>
      </c>
      <c r="AP7" s="1">
        <v>4637.5</v>
      </c>
      <c r="AQ7" s="1">
        <v>4592.1000000000004</v>
      </c>
      <c r="AR7" s="1">
        <v>4486.3999999999996</v>
      </c>
      <c r="AS7" s="1">
        <v>4596.3999999999996</v>
      </c>
      <c r="AT7" s="1">
        <v>3929.8</v>
      </c>
      <c r="AU7" s="1">
        <v>3692</v>
      </c>
      <c r="AV7" s="1">
        <v>3548.1</v>
      </c>
      <c r="AW7" s="1">
        <v>3501.7</v>
      </c>
      <c r="AX7" s="1">
        <v>3381.9</v>
      </c>
      <c r="AY7" s="1">
        <v>3479.9</v>
      </c>
      <c r="AZ7" s="1">
        <v>3457.6</v>
      </c>
      <c r="BA7" s="1">
        <v>3527</v>
      </c>
      <c r="BB7" s="1">
        <v>3520.7</v>
      </c>
      <c r="BC7" s="1">
        <v>3459.4</v>
      </c>
      <c r="BD7" s="1">
        <v>3494</v>
      </c>
      <c r="BE7" s="1">
        <v>2652.6</v>
      </c>
      <c r="BF7" s="1">
        <v>2592.8000000000002</v>
      </c>
      <c r="BG7" s="1">
        <v>2521.3000000000002</v>
      </c>
      <c r="BH7" s="1">
        <v>2428.6999999999998</v>
      </c>
      <c r="BI7" s="1">
        <v>2395.8999999999996</v>
      </c>
      <c r="BJ7" s="1">
        <v>2420</v>
      </c>
      <c r="BK7" s="38">
        <v>2389</v>
      </c>
      <c r="BL7" s="38">
        <v>2413.8000000000002</v>
      </c>
      <c r="BM7" s="1">
        <v>2469.2000000000003</v>
      </c>
      <c r="BN7" s="71">
        <v>2491.1</v>
      </c>
      <c r="BO7" s="71">
        <v>2573.6</v>
      </c>
      <c r="BP7" s="71">
        <v>2659.4</v>
      </c>
      <c r="BQ7" s="71">
        <v>2719.4</v>
      </c>
      <c r="BR7" s="1">
        <v>2701.3</v>
      </c>
    </row>
    <row r="8" spans="1:92" ht="12.75" customHeight="1" x14ac:dyDescent="0.2">
      <c r="A8" s="1" t="s">
        <v>37</v>
      </c>
      <c r="B8" s="1">
        <v>0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9.9</v>
      </c>
      <c r="K8" s="1">
        <v>18.899999999999999</v>
      </c>
      <c r="L8" s="1">
        <v>19.600000000000001</v>
      </c>
      <c r="M8" s="1">
        <v>24.7</v>
      </c>
      <c r="N8" s="1">
        <v>23.9</v>
      </c>
      <c r="O8" s="1">
        <v>22.3</v>
      </c>
      <c r="P8" s="1">
        <v>21.2</v>
      </c>
      <c r="Q8" s="1">
        <v>22</v>
      </c>
      <c r="R8" s="1">
        <v>21.1</v>
      </c>
      <c r="S8" s="1">
        <v>21.1</v>
      </c>
      <c r="T8" s="1">
        <v>28.8</v>
      </c>
      <c r="U8" s="1">
        <v>33.200000000000003</v>
      </c>
      <c r="V8" s="1">
        <v>30</v>
      </c>
      <c r="W8" s="1">
        <v>29.1</v>
      </c>
      <c r="X8" s="1">
        <v>29.2</v>
      </c>
      <c r="Y8" s="1">
        <v>30.2</v>
      </c>
      <c r="Z8" s="1">
        <v>28.8</v>
      </c>
      <c r="AA8" s="1">
        <v>28.1</v>
      </c>
      <c r="AB8" s="1">
        <v>26.6</v>
      </c>
      <c r="AC8" s="1">
        <v>25.5</v>
      </c>
      <c r="AD8" s="1">
        <v>23.6</v>
      </c>
      <c r="AE8" s="1">
        <v>22.3</v>
      </c>
      <c r="AF8" s="1">
        <v>20.399999999999999</v>
      </c>
      <c r="AG8" s="1">
        <v>20.399999999999999</v>
      </c>
      <c r="AH8" s="1">
        <v>37.700000000000003</v>
      </c>
      <c r="AI8" s="1">
        <v>32.5</v>
      </c>
      <c r="AJ8" s="1">
        <v>31.4</v>
      </c>
      <c r="AK8" s="1">
        <v>32.9</v>
      </c>
      <c r="AL8" s="1">
        <v>33.799999999999997</v>
      </c>
      <c r="AM8" s="1">
        <v>33.700000000000003</v>
      </c>
      <c r="AN8" s="1">
        <v>33.4</v>
      </c>
      <c r="AO8" s="1">
        <v>32.1</v>
      </c>
      <c r="AP8" s="1">
        <v>38</v>
      </c>
      <c r="AQ8" s="1">
        <v>36.700000000000003</v>
      </c>
      <c r="AR8" s="1">
        <v>35.4</v>
      </c>
      <c r="AS8" s="1">
        <v>50.4</v>
      </c>
      <c r="AT8" s="1">
        <v>43</v>
      </c>
      <c r="AU8" s="1">
        <v>38.6</v>
      </c>
      <c r="AV8" s="1">
        <v>36.200000000000003</v>
      </c>
      <c r="AW8" s="1">
        <v>41.5</v>
      </c>
      <c r="AX8" s="1">
        <v>38.700000000000003</v>
      </c>
      <c r="AY8" s="1">
        <v>47</v>
      </c>
      <c r="AZ8" s="1">
        <v>43.7</v>
      </c>
      <c r="BA8" s="1">
        <v>38.299999999999997</v>
      </c>
      <c r="BB8" s="1">
        <v>35.9</v>
      </c>
      <c r="BC8" s="1">
        <v>33.5</v>
      </c>
      <c r="BD8" s="1">
        <v>31.7</v>
      </c>
      <c r="BE8" s="1">
        <v>29.4</v>
      </c>
      <c r="BF8" s="1">
        <v>27.8</v>
      </c>
      <c r="BG8" s="1">
        <v>25.1</v>
      </c>
      <c r="BH8" s="1">
        <v>22.4</v>
      </c>
      <c r="BI8" s="1">
        <v>21.1</v>
      </c>
      <c r="BJ8" s="1">
        <v>49.1</v>
      </c>
      <c r="BK8" s="38">
        <v>44.6</v>
      </c>
      <c r="BL8" s="38">
        <v>45.3</v>
      </c>
      <c r="BM8" s="1">
        <v>45.9</v>
      </c>
      <c r="BN8" s="71">
        <v>45.2</v>
      </c>
      <c r="BO8" s="71">
        <v>173.9</v>
      </c>
      <c r="BP8" s="71">
        <v>229.4</v>
      </c>
      <c r="BQ8" s="71">
        <v>213</v>
      </c>
      <c r="BR8" s="1">
        <v>207.2</v>
      </c>
    </row>
    <row r="9" spans="1:92" ht="12.75" customHeight="1" x14ac:dyDescent="0.2">
      <c r="A9" s="1" t="s">
        <v>147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v>0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0</v>
      </c>
      <c r="AH9" s="1">
        <v>0</v>
      </c>
      <c r="AI9" s="1">
        <v>0</v>
      </c>
      <c r="AJ9" s="1">
        <v>0</v>
      </c>
      <c r="AK9" s="1">
        <v>0</v>
      </c>
      <c r="AL9" s="1">
        <v>0</v>
      </c>
      <c r="AM9" s="1">
        <v>0</v>
      </c>
      <c r="AN9" s="1">
        <v>0</v>
      </c>
      <c r="AO9" s="1">
        <v>0</v>
      </c>
      <c r="AP9" s="1">
        <v>0</v>
      </c>
      <c r="AQ9" s="1">
        <v>0</v>
      </c>
      <c r="AR9" s="1">
        <v>0</v>
      </c>
      <c r="AS9" s="1">
        <v>0</v>
      </c>
      <c r="AT9" s="1">
        <v>0</v>
      </c>
      <c r="AU9" s="1">
        <v>0</v>
      </c>
      <c r="AV9" s="1">
        <v>0</v>
      </c>
      <c r="AW9" s="1">
        <v>0</v>
      </c>
      <c r="AX9" s="1">
        <v>0</v>
      </c>
      <c r="AY9" s="1">
        <v>0</v>
      </c>
      <c r="AZ9" s="1">
        <v>0</v>
      </c>
      <c r="BA9" s="1">
        <v>0</v>
      </c>
      <c r="BB9" s="1">
        <v>140</v>
      </c>
      <c r="BC9" s="1">
        <v>133.1</v>
      </c>
      <c r="BD9" s="1">
        <v>128.30000000000001</v>
      </c>
      <c r="BE9" s="1">
        <v>119.8</v>
      </c>
      <c r="BF9" s="1">
        <v>115.7</v>
      </c>
      <c r="BG9" s="1">
        <v>119</v>
      </c>
      <c r="BH9" s="1">
        <v>113.5</v>
      </c>
      <c r="BI9" s="1">
        <v>110.8</v>
      </c>
      <c r="BJ9" s="1">
        <v>115.2</v>
      </c>
      <c r="BK9" s="38">
        <v>110.4</v>
      </c>
      <c r="BL9" s="38">
        <v>144.4</v>
      </c>
      <c r="BM9" s="1">
        <v>138.80000000000001</v>
      </c>
      <c r="BN9" s="71">
        <v>160.80000000000001</v>
      </c>
      <c r="BO9" s="71">
        <v>246.9</v>
      </c>
      <c r="BP9" s="71">
        <v>257.10000000000002</v>
      </c>
      <c r="BQ9" s="71">
        <v>243.2</v>
      </c>
      <c r="BR9" s="1">
        <v>236.4</v>
      </c>
    </row>
    <row r="10" spans="1:92" ht="12.75" customHeight="1" x14ac:dyDescent="0.2">
      <c r="A10" s="1" t="s">
        <v>155</v>
      </c>
      <c r="B10" s="1">
        <v>14.4</v>
      </c>
      <c r="C10" s="1">
        <v>14.4</v>
      </c>
      <c r="D10" s="1">
        <v>15.3</v>
      </c>
      <c r="E10" s="1">
        <v>98.3</v>
      </c>
      <c r="F10" s="1">
        <v>97.5</v>
      </c>
      <c r="G10" s="1">
        <v>131.80000000000001</v>
      </c>
      <c r="H10" s="1">
        <v>126.4</v>
      </c>
      <c r="I10" s="1">
        <v>196.2</v>
      </c>
      <c r="J10" s="1">
        <v>179.3</v>
      </c>
      <c r="K10" s="1">
        <v>173.4</v>
      </c>
      <c r="L10" s="1">
        <v>194.5</v>
      </c>
      <c r="M10" s="1">
        <v>191.8</v>
      </c>
      <c r="N10" s="1">
        <v>175.7</v>
      </c>
      <c r="O10" s="1">
        <v>144.30000000000001</v>
      </c>
      <c r="P10" s="1">
        <v>137.30000000000001</v>
      </c>
      <c r="Q10" s="1">
        <v>140.19999999999999</v>
      </c>
      <c r="R10" s="1">
        <v>137.80000000000001</v>
      </c>
      <c r="S10" s="1">
        <v>132.1</v>
      </c>
      <c r="T10" s="1">
        <v>111.2</v>
      </c>
      <c r="U10" s="1">
        <v>111.7</v>
      </c>
      <c r="V10" s="1">
        <v>101.9</v>
      </c>
      <c r="W10" s="1">
        <v>92.2</v>
      </c>
      <c r="X10" s="1">
        <v>93.6</v>
      </c>
      <c r="Y10" s="1">
        <v>124.5</v>
      </c>
      <c r="Z10" s="1">
        <v>119.7</v>
      </c>
      <c r="AA10" s="1">
        <v>121.6</v>
      </c>
      <c r="AB10" s="1">
        <v>121.2</v>
      </c>
      <c r="AC10" s="1">
        <v>41</v>
      </c>
      <c r="AD10" s="1">
        <v>32.299999999999997</v>
      </c>
      <c r="AE10" s="1">
        <v>22.1</v>
      </c>
      <c r="AF10" s="1">
        <v>17.899999999999999</v>
      </c>
      <c r="AG10" s="1">
        <v>18.899999999999999</v>
      </c>
      <c r="AH10" s="1">
        <v>16.600000000000001</v>
      </c>
      <c r="AI10" s="1">
        <v>19.100000000000001</v>
      </c>
      <c r="AJ10" s="1">
        <v>20.3</v>
      </c>
      <c r="AK10" s="1">
        <v>20.5</v>
      </c>
      <c r="AL10" s="1">
        <v>22.4</v>
      </c>
      <c r="AM10" s="1">
        <v>20.7</v>
      </c>
      <c r="AN10" s="1">
        <v>20.5</v>
      </c>
      <c r="AO10" s="1">
        <v>21.2</v>
      </c>
      <c r="AP10" s="1">
        <v>20.6</v>
      </c>
      <c r="AQ10" s="1">
        <v>20.2</v>
      </c>
      <c r="AR10" s="1">
        <v>19.100000000000001</v>
      </c>
      <c r="AS10" s="1">
        <v>11.2</v>
      </c>
      <c r="AT10" s="1">
        <v>529.79999999999995</v>
      </c>
      <c r="AU10" s="1">
        <v>535.29999999999995</v>
      </c>
      <c r="AV10" s="1">
        <v>551.29999999999995</v>
      </c>
      <c r="AW10" s="1">
        <v>564.6</v>
      </c>
      <c r="AX10" s="1">
        <v>582.4</v>
      </c>
      <c r="AY10" s="1">
        <v>580.1</v>
      </c>
      <c r="AZ10" s="1">
        <v>610.70000000000005</v>
      </c>
      <c r="BA10" s="1">
        <v>658.3</v>
      </c>
      <c r="BB10" s="1">
        <v>670.9</v>
      </c>
      <c r="BC10" s="1">
        <v>612.29999999999995</v>
      </c>
      <c r="BD10" s="1">
        <v>612.70000000000005</v>
      </c>
      <c r="BE10" s="1">
        <v>640.4</v>
      </c>
      <c r="BF10" s="1">
        <v>665.6</v>
      </c>
      <c r="BG10" s="1">
        <v>605</v>
      </c>
      <c r="BH10" s="1">
        <v>592.79999999999995</v>
      </c>
      <c r="BI10" s="1">
        <v>601.6</v>
      </c>
      <c r="BJ10" s="1">
        <v>650.80000000000007</v>
      </c>
      <c r="BK10" s="38">
        <v>642.6</v>
      </c>
      <c r="BL10" s="38">
        <v>671.69999999999993</v>
      </c>
      <c r="BM10" s="1">
        <v>708.9</v>
      </c>
      <c r="BN10" s="71">
        <v>791.2</v>
      </c>
      <c r="BO10" s="71">
        <v>855.8</v>
      </c>
      <c r="BP10" s="71">
        <v>897.4</v>
      </c>
      <c r="BQ10" s="71">
        <v>999.5</v>
      </c>
      <c r="BR10" s="1">
        <v>998.9</v>
      </c>
    </row>
    <row r="11" spans="1:92" ht="12.75" customHeight="1" x14ac:dyDescent="0.2">
      <c r="A11" s="1" t="s">
        <v>38</v>
      </c>
      <c r="B11" s="1">
        <v>66.099999999999994</v>
      </c>
      <c r="C11" s="1">
        <v>65.900000000000006</v>
      </c>
      <c r="D11" s="1">
        <v>66</v>
      </c>
      <c r="E11" s="1">
        <v>65.2</v>
      </c>
      <c r="F11" s="1">
        <v>68.2</v>
      </c>
      <c r="G11" s="1">
        <v>68.7</v>
      </c>
      <c r="H11" s="1">
        <v>72</v>
      </c>
      <c r="I11" s="1">
        <v>70.7</v>
      </c>
      <c r="J11" s="1">
        <v>8.5</v>
      </c>
      <c r="K11" s="1">
        <v>8.6</v>
      </c>
      <c r="L11" s="1">
        <v>11.9</v>
      </c>
      <c r="M11" s="1">
        <v>72</v>
      </c>
      <c r="N11" s="1">
        <v>72.8</v>
      </c>
      <c r="O11" s="1">
        <v>72.8</v>
      </c>
      <c r="P11" s="1">
        <v>72.599999999999994</v>
      </c>
      <c r="Q11" s="1">
        <v>75.099999999999994</v>
      </c>
      <c r="R11" s="1">
        <v>81.099999999999994</v>
      </c>
      <c r="S11" s="1">
        <v>88.6</v>
      </c>
      <c r="T11" s="1">
        <v>86</v>
      </c>
      <c r="U11" s="1">
        <v>101.4</v>
      </c>
      <c r="V11" s="1">
        <v>106.6</v>
      </c>
      <c r="W11" s="1">
        <v>107.8</v>
      </c>
      <c r="X11" s="1">
        <v>118.7</v>
      </c>
      <c r="Y11" s="1">
        <v>141</v>
      </c>
      <c r="Z11" s="1">
        <v>142.5</v>
      </c>
      <c r="AA11" s="1">
        <v>165.3</v>
      </c>
      <c r="AB11" s="1">
        <v>180.8</v>
      </c>
      <c r="AC11" s="1">
        <v>269.8</v>
      </c>
      <c r="AD11" s="1">
        <v>279.5</v>
      </c>
      <c r="AE11" s="1">
        <v>273</v>
      </c>
      <c r="AF11" s="1">
        <v>259.3</v>
      </c>
      <c r="AG11" s="1">
        <v>242.8</v>
      </c>
      <c r="AH11" s="1">
        <v>98.8</v>
      </c>
      <c r="AI11" s="1">
        <v>100.7</v>
      </c>
      <c r="AJ11" s="1">
        <v>101.8</v>
      </c>
      <c r="AK11" s="1">
        <v>106</v>
      </c>
      <c r="AL11" s="1">
        <v>118.1</v>
      </c>
      <c r="AM11" s="1">
        <v>114.5</v>
      </c>
      <c r="AN11" s="1">
        <v>111.6</v>
      </c>
      <c r="AO11" s="1">
        <v>111.4</v>
      </c>
      <c r="AP11" s="1">
        <v>110.3</v>
      </c>
      <c r="AQ11" s="1">
        <v>108.2</v>
      </c>
      <c r="AR11" s="1">
        <v>106.4</v>
      </c>
      <c r="AS11" s="1">
        <v>111.5</v>
      </c>
      <c r="AT11" s="1">
        <v>108.7</v>
      </c>
      <c r="AU11" s="1">
        <v>105.8</v>
      </c>
      <c r="AV11" s="1">
        <v>104.9</v>
      </c>
      <c r="AW11" s="1">
        <v>106.8</v>
      </c>
      <c r="AX11" s="1">
        <v>107.3</v>
      </c>
      <c r="AY11" s="1">
        <v>111.3</v>
      </c>
      <c r="AZ11" s="1">
        <v>108.7</v>
      </c>
      <c r="BA11" s="1">
        <v>109.3</v>
      </c>
      <c r="BB11" s="1">
        <v>113.6</v>
      </c>
      <c r="BC11" s="1">
        <v>110.8</v>
      </c>
      <c r="BD11" s="1">
        <v>110.9</v>
      </c>
      <c r="BE11" s="1">
        <v>58.8</v>
      </c>
      <c r="BF11" s="1">
        <v>57.5</v>
      </c>
      <c r="BG11" s="1">
        <v>57.1</v>
      </c>
      <c r="BH11" s="1">
        <v>58.1</v>
      </c>
      <c r="BI11" s="1">
        <v>18.899999999999999</v>
      </c>
      <c r="BJ11" s="1">
        <v>20.399999999999999</v>
      </c>
      <c r="BK11" s="38">
        <v>20</v>
      </c>
      <c r="BL11" s="38">
        <v>19.7</v>
      </c>
      <c r="BM11" s="1">
        <v>18.8</v>
      </c>
      <c r="BN11" s="71">
        <v>19.7</v>
      </c>
      <c r="BO11" s="71">
        <v>22.1</v>
      </c>
      <c r="BP11" s="71">
        <v>35.9</v>
      </c>
      <c r="BQ11" s="71">
        <v>42.1</v>
      </c>
      <c r="BR11" s="1">
        <v>42.6</v>
      </c>
    </row>
    <row r="12" spans="1:92" ht="12.75" customHeight="1" x14ac:dyDescent="0.2">
      <c r="A12" s="1" t="s">
        <v>40</v>
      </c>
      <c r="B12" s="1">
        <v>0</v>
      </c>
      <c r="C12" s="1">
        <v>0</v>
      </c>
      <c r="D12" s="1">
        <v>0</v>
      </c>
      <c r="E12" s="1">
        <v>0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0</v>
      </c>
      <c r="O12" s="1">
        <v>0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210.8</v>
      </c>
      <c r="V12" s="1">
        <v>237.3</v>
      </c>
      <c r="W12" s="1">
        <v>116.4</v>
      </c>
      <c r="X12" s="1">
        <v>136.4</v>
      </c>
      <c r="Y12" s="1">
        <v>162.5</v>
      </c>
      <c r="Z12" s="1">
        <v>170.5</v>
      </c>
      <c r="AA12" s="1">
        <v>94.8</v>
      </c>
      <c r="AB12" s="1">
        <v>95.6</v>
      </c>
      <c r="AC12" s="1">
        <v>61.1</v>
      </c>
      <c r="AD12" s="1">
        <v>33.299999999999997</v>
      </c>
      <c r="AE12" s="1">
        <v>55.7</v>
      </c>
      <c r="AF12" s="1">
        <v>104.5</v>
      </c>
      <c r="AG12" s="1">
        <v>120.8</v>
      </c>
      <c r="AH12" s="1">
        <v>126.7</v>
      </c>
      <c r="AI12" s="1">
        <v>94.1</v>
      </c>
      <c r="AJ12" s="1">
        <v>66.8</v>
      </c>
      <c r="AK12" s="1">
        <v>37.6</v>
      </c>
      <c r="AL12" s="1">
        <v>8.4</v>
      </c>
      <c r="AM12" s="1">
        <v>68.400000000000006</v>
      </c>
      <c r="AN12" s="1">
        <v>59.1</v>
      </c>
      <c r="AO12" s="1">
        <v>3.7</v>
      </c>
      <c r="AP12" s="1">
        <v>45</v>
      </c>
      <c r="AQ12" s="1">
        <v>76.599999999999994</v>
      </c>
      <c r="AR12" s="1">
        <v>68.2</v>
      </c>
      <c r="AS12" s="1">
        <v>56</v>
      </c>
      <c r="AT12" s="1">
        <v>33.9</v>
      </c>
      <c r="AU12" s="1">
        <v>27.8</v>
      </c>
      <c r="AV12" s="1">
        <v>34.1</v>
      </c>
      <c r="AW12" s="1">
        <v>42.1</v>
      </c>
      <c r="AX12" s="1">
        <v>82.1</v>
      </c>
      <c r="AY12" s="1">
        <v>60</v>
      </c>
      <c r="AZ12" s="1">
        <v>55.6</v>
      </c>
      <c r="BA12" s="1">
        <v>4.4000000000000004</v>
      </c>
      <c r="BB12" s="1">
        <v>4.0999999999999996</v>
      </c>
      <c r="BC12" s="1">
        <v>4.5999999999999996</v>
      </c>
      <c r="BD12" s="1">
        <v>0</v>
      </c>
      <c r="BE12" s="1">
        <v>0</v>
      </c>
      <c r="BF12" s="1">
        <v>0</v>
      </c>
      <c r="BG12" s="1">
        <v>0</v>
      </c>
      <c r="BH12" s="1">
        <v>0</v>
      </c>
      <c r="BI12" s="1">
        <v>0</v>
      </c>
      <c r="BJ12" s="1">
        <v>0</v>
      </c>
      <c r="BK12" s="38">
        <v>0</v>
      </c>
      <c r="BL12" s="38">
        <v>369.6</v>
      </c>
      <c r="BM12" s="1">
        <v>318.5</v>
      </c>
      <c r="BN12" s="71">
        <v>227.6</v>
      </c>
      <c r="BO12" s="71">
        <v>184.2</v>
      </c>
      <c r="BP12" s="71">
        <v>181.6</v>
      </c>
      <c r="BQ12" s="71">
        <v>184.4</v>
      </c>
      <c r="BR12" s="1">
        <v>167.8</v>
      </c>
    </row>
    <row r="13" spans="1:92" ht="12.75" customHeight="1" x14ac:dyDescent="0.2">
      <c r="A13" s="1" t="s">
        <v>41</v>
      </c>
      <c r="B13" s="1">
        <v>4.3</v>
      </c>
      <c r="C13" s="1">
        <v>6.1</v>
      </c>
      <c r="D13" s="1">
        <v>13.8</v>
      </c>
      <c r="E13" s="1">
        <v>39.5</v>
      </c>
      <c r="F13" s="1">
        <v>36</v>
      </c>
      <c r="G13" s="1">
        <v>50.5</v>
      </c>
      <c r="H13" s="1">
        <v>55.1</v>
      </c>
      <c r="I13" s="1">
        <v>75.7</v>
      </c>
      <c r="J13" s="1">
        <v>95.7</v>
      </c>
      <c r="K13" s="1">
        <v>98</v>
      </c>
      <c r="L13" s="1">
        <v>119.1</v>
      </c>
      <c r="M13" s="1">
        <v>178.1</v>
      </c>
      <c r="N13" s="1">
        <v>176.8</v>
      </c>
      <c r="O13" s="1">
        <v>158.6</v>
      </c>
      <c r="P13" s="1">
        <v>95.7</v>
      </c>
      <c r="Q13" s="1">
        <v>93.5</v>
      </c>
      <c r="R13" s="1">
        <v>90.9</v>
      </c>
      <c r="S13" s="1">
        <v>96.2</v>
      </c>
      <c r="T13" s="1">
        <v>123.1</v>
      </c>
      <c r="U13" s="1">
        <v>49.8</v>
      </c>
      <c r="V13" s="1">
        <v>62.6</v>
      </c>
      <c r="W13" s="1">
        <v>56.800000000000004</v>
      </c>
      <c r="X13" s="1">
        <v>32.700000000000003</v>
      </c>
      <c r="Y13" s="1">
        <v>24.2</v>
      </c>
      <c r="Z13" s="1">
        <v>19.3</v>
      </c>
      <c r="AA13" s="1">
        <v>24.1</v>
      </c>
      <c r="AB13" s="1">
        <v>28.5</v>
      </c>
      <c r="AC13" s="1">
        <v>31.8</v>
      </c>
      <c r="AD13" s="1">
        <v>40.700000000000003</v>
      </c>
      <c r="AE13" s="1">
        <v>32.299999999999997</v>
      </c>
      <c r="AF13" s="1">
        <v>29.299999999999997</v>
      </c>
      <c r="AG13" s="1">
        <v>32.9</v>
      </c>
      <c r="AH13" s="1">
        <v>33.6</v>
      </c>
      <c r="AI13" s="1">
        <v>10.8</v>
      </c>
      <c r="AJ13" s="1">
        <v>7.1</v>
      </c>
      <c r="AK13" s="1">
        <v>10</v>
      </c>
      <c r="AL13" s="1">
        <v>15.2</v>
      </c>
      <c r="AM13" s="1">
        <v>15.399999999999999</v>
      </c>
      <c r="AN13" s="1">
        <v>14.2</v>
      </c>
      <c r="AO13" s="1">
        <v>4.3999999999999995</v>
      </c>
      <c r="AP13" s="1">
        <v>6.8000000000000007</v>
      </c>
      <c r="AQ13" s="1">
        <v>6.8000000000000007</v>
      </c>
      <c r="AR13" s="1">
        <v>3</v>
      </c>
      <c r="AS13" s="1">
        <v>3.7</v>
      </c>
      <c r="AT13" s="1">
        <v>5.7</v>
      </c>
      <c r="AU13" s="1">
        <v>5.5</v>
      </c>
      <c r="AV13" s="1">
        <v>4.5</v>
      </c>
      <c r="AW13" s="1">
        <v>3.8</v>
      </c>
      <c r="AX13" s="1">
        <v>5.3</v>
      </c>
      <c r="AY13" s="1">
        <v>4.7</v>
      </c>
      <c r="AZ13" s="1">
        <v>4.7</v>
      </c>
      <c r="BA13" s="1">
        <v>5.3</v>
      </c>
      <c r="BB13" s="1">
        <v>8.6</v>
      </c>
      <c r="BC13" s="1">
        <v>9.5</v>
      </c>
      <c r="BD13" s="1">
        <v>8.1</v>
      </c>
      <c r="BE13" s="1">
        <v>9.1</v>
      </c>
      <c r="BF13" s="1">
        <v>7.8</v>
      </c>
      <c r="BG13" s="1">
        <v>8.9</v>
      </c>
      <c r="BH13" s="1">
        <v>6.7</v>
      </c>
      <c r="BI13" s="1">
        <v>4.9000000000000004</v>
      </c>
      <c r="BJ13" s="1">
        <v>12.3</v>
      </c>
      <c r="BK13" s="38">
        <v>12.7</v>
      </c>
      <c r="BL13" s="38">
        <v>13.6</v>
      </c>
      <c r="BM13" s="1">
        <v>16.5</v>
      </c>
      <c r="BN13" s="71">
        <v>19.2</v>
      </c>
      <c r="BO13" s="71">
        <v>16.2</v>
      </c>
      <c r="BP13" s="71">
        <v>30.4</v>
      </c>
      <c r="BQ13" s="71">
        <v>66.900000000000006</v>
      </c>
      <c r="BR13" s="1">
        <v>62.2</v>
      </c>
    </row>
    <row r="14" spans="1:92" ht="12.75" customHeight="1" x14ac:dyDescent="0.2">
      <c r="A14" s="1" t="s">
        <v>42</v>
      </c>
      <c r="B14" s="1">
        <v>22.1</v>
      </c>
      <c r="C14" s="1">
        <v>22</v>
      </c>
      <c r="D14" s="1">
        <v>26.5</v>
      </c>
      <c r="E14" s="1">
        <v>7.8</v>
      </c>
      <c r="F14" s="1">
        <v>6.9</v>
      </c>
      <c r="G14" s="1">
        <v>29.4</v>
      </c>
      <c r="H14" s="1">
        <v>32.700000000000003</v>
      </c>
      <c r="I14" s="1">
        <v>13</v>
      </c>
      <c r="J14" s="1">
        <v>16.899999999999999</v>
      </c>
      <c r="K14" s="1">
        <v>14.2</v>
      </c>
      <c r="L14" s="1">
        <v>34.4</v>
      </c>
      <c r="M14" s="1">
        <v>31.2</v>
      </c>
      <c r="N14" s="1">
        <v>28.8</v>
      </c>
      <c r="O14" s="1">
        <v>35.6</v>
      </c>
      <c r="P14" s="1">
        <v>24.1</v>
      </c>
      <c r="Q14" s="1">
        <v>9.1999999999999993</v>
      </c>
      <c r="R14" s="1">
        <v>13.2</v>
      </c>
      <c r="S14" s="1">
        <v>15.8</v>
      </c>
      <c r="T14" s="1">
        <v>18</v>
      </c>
      <c r="U14" s="1">
        <v>13.5</v>
      </c>
      <c r="V14" s="1">
        <v>15.3</v>
      </c>
      <c r="W14" s="1">
        <v>15</v>
      </c>
      <c r="X14" s="1">
        <v>15.6</v>
      </c>
      <c r="Y14" s="1">
        <v>11.6</v>
      </c>
      <c r="Z14" s="1">
        <v>104.4</v>
      </c>
      <c r="AA14" s="1">
        <v>150.1</v>
      </c>
      <c r="AB14" s="1">
        <v>204.3</v>
      </c>
      <c r="AC14" s="1">
        <v>182</v>
      </c>
      <c r="AD14" s="1">
        <v>185.7</v>
      </c>
      <c r="AE14" s="1">
        <v>172.2</v>
      </c>
      <c r="AF14" s="1">
        <v>175.5</v>
      </c>
      <c r="AG14" s="1">
        <v>165.7</v>
      </c>
      <c r="AH14" s="1">
        <v>217.4</v>
      </c>
      <c r="AI14" s="1">
        <v>265.7</v>
      </c>
      <c r="AJ14" s="1">
        <v>348.4</v>
      </c>
      <c r="AK14" s="1">
        <v>334.3</v>
      </c>
      <c r="AL14" s="1">
        <v>439.1</v>
      </c>
      <c r="AM14" s="1">
        <v>306.3</v>
      </c>
      <c r="AN14" s="1">
        <v>304.89999999999998</v>
      </c>
      <c r="AO14" s="1">
        <v>321.39999999999998</v>
      </c>
      <c r="AP14" s="1">
        <v>403.5</v>
      </c>
      <c r="AQ14" s="1">
        <v>508.1</v>
      </c>
      <c r="AR14" s="1">
        <v>554.1</v>
      </c>
      <c r="AS14" s="1">
        <v>449.9</v>
      </c>
      <c r="AT14" s="1">
        <v>428.2</v>
      </c>
      <c r="AU14" s="1">
        <v>409.3</v>
      </c>
      <c r="AV14" s="1">
        <v>408.4</v>
      </c>
      <c r="AW14" s="1">
        <v>452.6</v>
      </c>
      <c r="AX14" s="1">
        <v>473.7</v>
      </c>
      <c r="AY14" s="1">
        <v>504.9</v>
      </c>
      <c r="AZ14" s="1">
        <v>501</v>
      </c>
      <c r="BA14" s="1">
        <v>520.9</v>
      </c>
      <c r="BB14" s="1">
        <v>590.4</v>
      </c>
      <c r="BC14" s="1">
        <v>666.3</v>
      </c>
      <c r="BD14" s="1">
        <v>733</v>
      </c>
      <c r="BE14" s="1">
        <v>632.9</v>
      </c>
      <c r="BF14" s="1">
        <v>518.20000000000005</v>
      </c>
      <c r="BG14" s="1">
        <v>685.1</v>
      </c>
      <c r="BH14" s="1">
        <v>749.6</v>
      </c>
      <c r="BI14" s="1">
        <v>770.8</v>
      </c>
      <c r="BJ14" s="1">
        <v>625.79999999999995</v>
      </c>
      <c r="BK14" s="38">
        <v>601.5</v>
      </c>
      <c r="BL14" s="38">
        <v>573.1</v>
      </c>
      <c r="BM14" s="1">
        <v>569.70000000000005</v>
      </c>
      <c r="BN14" s="71">
        <v>443.9</v>
      </c>
      <c r="BO14" s="71">
        <v>239.8</v>
      </c>
      <c r="BP14" s="71">
        <v>243.5</v>
      </c>
      <c r="BQ14" s="71">
        <v>272.89999999999998</v>
      </c>
      <c r="BR14" s="1">
        <v>277.7</v>
      </c>
    </row>
    <row r="15" spans="1:92" ht="12.75" customHeight="1" x14ac:dyDescent="0.2">
      <c r="A15" s="12" t="s">
        <v>43</v>
      </c>
      <c r="B15" s="12">
        <v>1971.6</v>
      </c>
      <c r="C15" s="12">
        <v>1970.7</v>
      </c>
      <c r="D15" s="12">
        <v>2001.8</v>
      </c>
      <c r="E15" s="12">
        <v>2146.2000000000003</v>
      </c>
      <c r="F15" s="12">
        <v>2151.6999999999998</v>
      </c>
      <c r="G15" s="12">
        <v>2272.4</v>
      </c>
      <c r="H15" s="12">
        <v>2325.1</v>
      </c>
      <c r="I15" s="12">
        <v>2490.6</v>
      </c>
      <c r="J15" s="12">
        <v>2575.7000000000003</v>
      </c>
      <c r="K15" s="12">
        <v>2658.2999999999997</v>
      </c>
      <c r="L15" s="12">
        <v>2859.9</v>
      </c>
      <c r="M15" s="12">
        <v>3160.9999999999995</v>
      </c>
      <c r="N15" s="12">
        <v>3233.2000000000003</v>
      </c>
      <c r="O15" s="12">
        <v>3135.8</v>
      </c>
      <c r="P15" s="12">
        <v>3095.6999999999994</v>
      </c>
      <c r="Q15" s="12">
        <v>3120.1999999999994</v>
      </c>
      <c r="R15" s="12">
        <v>3149</v>
      </c>
      <c r="S15" s="12">
        <v>3234.6</v>
      </c>
      <c r="T15" s="12">
        <v>3284.4</v>
      </c>
      <c r="U15" s="12">
        <v>3547.6</v>
      </c>
      <c r="V15" s="12">
        <v>3581.7000000000003</v>
      </c>
      <c r="W15" s="12">
        <v>3540.7000000000003</v>
      </c>
      <c r="X15" s="12">
        <v>3756.3999999999992</v>
      </c>
      <c r="Y15" s="12">
        <v>3995.9999999999995</v>
      </c>
      <c r="Z15" s="12">
        <v>4119.2</v>
      </c>
      <c r="AA15" s="12">
        <v>4272.8000000000011</v>
      </c>
      <c r="AB15" s="12">
        <v>4461.3</v>
      </c>
      <c r="AC15" s="12">
        <v>4535.6000000000004</v>
      </c>
      <c r="AD15" s="12">
        <v>4548</v>
      </c>
      <c r="AE15" s="12">
        <v>4488.4000000000005</v>
      </c>
      <c r="AF15" s="12">
        <v>4431.3</v>
      </c>
      <c r="AG15" s="12">
        <v>4387.0999999999995</v>
      </c>
      <c r="AH15" s="12">
        <v>4570.7</v>
      </c>
      <c r="AI15" s="12">
        <v>4540.6000000000004</v>
      </c>
      <c r="AJ15" s="12">
        <v>4742.2</v>
      </c>
      <c r="AK15" s="12">
        <v>4854.1000000000004</v>
      </c>
      <c r="AL15" s="12">
        <v>5280.5</v>
      </c>
      <c r="AM15" s="12">
        <v>5176.7999999999993</v>
      </c>
      <c r="AN15" s="12">
        <v>5194.2</v>
      </c>
      <c r="AO15" s="12">
        <v>5294.7999999999993</v>
      </c>
      <c r="AP15" s="12">
        <v>5261.7000000000007</v>
      </c>
      <c r="AQ15" s="12">
        <v>5348.7000000000007</v>
      </c>
      <c r="AR15" s="12">
        <v>5272.6</v>
      </c>
      <c r="AS15" s="12">
        <v>5279.1</v>
      </c>
      <c r="AT15" s="12">
        <v>5079.1000000000004</v>
      </c>
      <c r="AU15" s="12">
        <v>4814.3</v>
      </c>
      <c r="AV15" s="12">
        <v>4687.5</v>
      </c>
      <c r="AW15" s="12">
        <v>4713.1000000000004</v>
      </c>
      <c r="AX15" s="12">
        <v>4671.3999999999996</v>
      </c>
      <c r="AY15" s="12">
        <v>4787.8999999999996</v>
      </c>
      <c r="AZ15" s="12">
        <v>4782</v>
      </c>
      <c r="BA15" s="12">
        <v>4863.5</v>
      </c>
      <c r="BB15" s="12">
        <v>5084.2</v>
      </c>
      <c r="BC15" s="12">
        <v>5029.5</v>
      </c>
      <c r="BD15" s="12">
        <v>5118.7</v>
      </c>
      <c r="BE15" s="12">
        <v>4143</v>
      </c>
      <c r="BF15" s="12">
        <v>3985.4</v>
      </c>
      <c r="BG15" s="12">
        <v>4021.5</v>
      </c>
      <c r="BH15" s="12">
        <v>3971.8</v>
      </c>
      <c r="BI15" s="12">
        <v>3924</v>
      </c>
      <c r="BJ15" s="12">
        <v>3893.6000000000004</v>
      </c>
      <c r="BK15" s="40">
        <v>3820.7999999999997</v>
      </c>
      <c r="BL15" s="40">
        <v>4251.2</v>
      </c>
      <c r="BM15" s="12">
        <v>4286.3000000000011</v>
      </c>
      <c r="BN15" s="74">
        <v>4198.7</v>
      </c>
      <c r="BO15" s="74">
        <v>4312.4999999999991</v>
      </c>
      <c r="BP15" s="74">
        <v>4534.7</v>
      </c>
      <c r="BQ15" s="74">
        <v>4741.3999999999996</v>
      </c>
      <c r="BR15" s="12">
        <v>4694.1000000000004</v>
      </c>
    </row>
    <row r="16" spans="1:92" ht="12.7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38"/>
      <c r="BL16" s="1"/>
      <c r="BM16" s="1"/>
      <c r="BN16" s="71"/>
      <c r="BO16" s="71"/>
      <c r="BP16" s="71"/>
      <c r="BQ16" s="71"/>
      <c r="BR16" s="1"/>
    </row>
    <row r="17" spans="1:101" ht="12.75" customHeight="1" x14ac:dyDescent="0.2">
      <c r="A17" s="1" t="s">
        <v>44</v>
      </c>
      <c r="B17" s="1">
        <v>397.7</v>
      </c>
      <c r="C17" s="1">
        <v>392.4</v>
      </c>
      <c r="D17" s="1">
        <v>386.6</v>
      </c>
      <c r="E17" s="1">
        <v>407.9</v>
      </c>
      <c r="F17" s="1">
        <v>428.5</v>
      </c>
      <c r="G17" s="1">
        <v>427.1</v>
      </c>
      <c r="H17" s="1">
        <v>427.2</v>
      </c>
      <c r="I17" s="1">
        <v>403.5</v>
      </c>
      <c r="J17" s="1">
        <v>477.9</v>
      </c>
      <c r="K17" s="1">
        <v>475.4</v>
      </c>
      <c r="L17" s="1">
        <v>507.9</v>
      </c>
      <c r="M17" s="1">
        <v>504.9</v>
      </c>
      <c r="N17" s="1">
        <v>495.9</v>
      </c>
      <c r="O17" s="1">
        <v>452.4</v>
      </c>
      <c r="P17" s="1">
        <v>440.2</v>
      </c>
      <c r="Q17" s="1">
        <v>441.2</v>
      </c>
      <c r="R17" s="1">
        <v>458.2</v>
      </c>
      <c r="S17" s="1">
        <v>492.1</v>
      </c>
      <c r="T17" s="1">
        <v>512.79999999999995</v>
      </c>
      <c r="U17" s="1">
        <v>530.70000000000005</v>
      </c>
      <c r="V17" s="1">
        <v>583.70000000000005</v>
      </c>
      <c r="W17" s="1">
        <v>608</v>
      </c>
      <c r="X17" s="1">
        <v>659</v>
      </c>
      <c r="Y17" s="1">
        <v>713.7</v>
      </c>
      <c r="Z17" s="1">
        <v>685.6</v>
      </c>
      <c r="AA17" s="1">
        <v>741.1</v>
      </c>
      <c r="AB17" s="1">
        <v>756.9</v>
      </c>
      <c r="AC17" s="1">
        <v>712.1</v>
      </c>
      <c r="AD17" s="1">
        <v>672.7</v>
      </c>
      <c r="AE17" s="1">
        <v>667.1</v>
      </c>
      <c r="AF17" s="1">
        <v>639.4</v>
      </c>
      <c r="AG17" s="1">
        <v>616.9</v>
      </c>
      <c r="AH17" s="1">
        <v>674.1</v>
      </c>
      <c r="AI17" s="1">
        <v>689.9</v>
      </c>
      <c r="AJ17" s="1">
        <v>743.9</v>
      </c>
      <c r="AK17" s="1">
        <v>734.3</v>
      </c>
      <c r="AL17" s="1">
        <v>795.3</v>
      </c>
      <c r="AM17" s="1">
        <v>782.6</v>
      </c>
      <c r="AN17" s="1">
        <v>782.9</v>
      </c>
      <c r="AO17" s="1">
        <v>785.2</v>
      </c>
      <c r="AP17" s="1">
        <v>785.1</v>
      </c>
      <c r="AQ17" s="1">
        <v>792.3</v>
      </c>
      <c r="AR17" s="1">
        <v>863.3</v>
      </c>
      <c r="AS17" s="1">
        <v>846.3</v>
      </c>
      <c r="AT17" s="1">
        <v>736.9</v>
      </c>
      <c r="AU17" s="1">
        <v>798.6</v>
      </c>
      <c r="AV17" s="1">
        <v>756.6</v>
      </c>
      <c r="AW17" s="1">
        <v>783.6</v>
      </c>
      <c r="AX17" s="1">
        <v>876.3</v>
      </c>
      <c r="AY17" s="1">
        <v>911.4</v>
      </c>
      <c r="AZ17" s="1">
        <v>992.4</v>
      </c>
      <c r="BA17" s="1">
        <v>1010.7</v>
      </c>
      <c r="BB17" s="1">
        <v>1032.8</v>
      </c>
      <c r="BC17" s="1">
        <v>1034.5</v>
      </c>
      <c r="BD17" s="1">
        <v>1008.7</v>
      </c>
      <c r="BE17" s="1">
        <v>979.8</v>
      </c>
      <c r="BF17" s="1">
        <v>1026.4000000000001</v>
      </c>
      <c r="BG17" s="1">
        <v>1006.3</v>
      </c>
      <c r="BH17" s="1">
        <v>910.9</v>
      </c>
      <c r="BI17" s="1">
        <v>879.5</v>
      </c>
      <c r="BJ17" s="1">
        <v>869.8</v>
      </c>
      <c r="BK17" s="38">
        <v>953.1</v>
      </c>
      <c r="BL17" s="1">
        <v>973.9</v>
      </c>
      <c r="BM17" s="1">
        <v>1177</v>
      </c>
      <c r="BN17" s="71">
        <v>1336.7</v>
      </c>
      <c r="BO17" s="71">
        <v>1549.3</v>
      </c>
      <c r="BP17" s="71">
        <v>1667.9</v>
      </c>
      <c r="BQ17" s="71">
        <v>1655.8</v>
      </c>
      <c r="BR17" s="1">
        <v>1644.7</v>
      </c>
    </row>
    <row r="18" spans="1:101" ht="12.75" customHeight="1" x14ac:dyDescent="0.2">
      <c r="A18" s="1" t="s">
        <v>39</v>
      </c>
      <c r="B18" s="1">
        <v>464.2</v>
      </c>
      <c r="C18" s="1">
        <v>504</v>
      </c>
      <c r="D18" s="1">
        <v>509.7</v>
      </c>
      <c r="E18" s="1">
        <v>475.7</v>
      </c>
      <c r="F18" s="1">
        <v>550.4</v>
      </c>
      <c r="G18" s="1">
        <v>572</v>
      </c>
      <c r="H18" s="1">
        <v>537.29999999999995</v>
      </c>
      <c r="I18" s="1">
        <v>460.6</v>
      </c>
      <c r="J18" s="1">
        <v>540.5</v>
      </c>
      <c r="K18" s="1">
        <v>565.5</v>
      </c>
      <c r="L18" s="1">
        <v>584.20000000000005</v>
      </c>
      <c r="M18" s="1">
        <v>466.8</v>
      </c>
      <c r="N18" s="1">
        <v>431.9</v>
      </c>
      <c r="O18" s="1">
        <v>494.4</v>
      </c>
      <c r="P18" s="1">
        <v>506</v>
      </c>
      <c r="Q18" s="1">
        <v>466.8</v>
      </c>
      <c r="R18" s="1">
        <v>572.29999999999995</v>
      </c>
      <c r="S18" s="1">
        <v>649.5</v>
      </c>
      <c r="T18" s="1">
        <v>628</v>
      </c>
      <c r="U18" s="1">
        <v>596</v>
      </c>
      <c r="V18" s="1">
        <v>645.20000000000005</v>
      </c>
      <c r="W18" s="1">
        <v>681.8</v>
      </c>
      <c r="X18" s="1">
        <v>689.9</v>
      </c>
      <c r="Y18" s="1">
        <v>566.1</v>
      </c>
      <c r="Z18" s="1">
        <v>685.4</v>
      </c>
      <c r="AA18" s="1">
        <v>681.1</v>
      </c>
      <c r="AB18" s="1">
        <v>672.1</v>
      </c>
      <c r="AC18" s="1">
        <v>600.20000000000005</v>
      </c>
      <c r="AD18" s="1">
        <v>661.2</v>
      </c>
      <c r="AE18" s="1">
        <v>709.8</v>
      </c>
      <c r="AF18" s="1">
        <v>681.6</v>
      </c>
      <c r="AG18" s="1">
        <v>614.1</v>
      </c>
      <c r="AH18" s="1">
        <v>699.3</v>
      </c>
      <c r="AI18" s="1">
        <v>741.6</v>
      </c>
      <c r="AJ18" s="1">
        <v>749.6</v>
      </c>
      <c r="AK18" s="1">
        <v>684</v>
      </c>
      <c r="AL18" s="1">
        <v>826.8</v>
      </c>
      <c r="AM18" s="1">
        <v>790.6</v>
      </c>
      <c r="AN18" s="1">
        <v>786.7</v>
      </c>
      <c r="AO18" s="1">
        <v>679.4</v>
      </c>
      <c r="AP18" s="1">
        <v>763.8</v>
      </c>
      <c r="AQ18" s="1">
        <v>792.9</v>
      </c>
      <c r="AR18" s="1">
        <v>755.6</v>
      </c>
      <c r="AS18" s="1">
        <v>775.7</v>
      </c>
      <c r="AT18" s="1">
        <v>756.3</v>
      </c>
      <c r="AU18" s="1">
        <v>708.1</v>
      </c>
      <c r="AV18" s="1">
        <v>723.8</v>
      </c>
      <c r="AW18" s="1">
        <v>655.7</v>
      </c>
      <c r="AX18" s="1">
        <v>726.8</v>
      </c>
      <c r="AY18" s="1">
        <v>770.7</v>
      </c>
      <c r="AZ18" s="1">
        <v>748.3</v>
      </c>
      <c r="BA18" s="1">
        <v>681.9</v>
      </c>
      <c r="BB18" s="1">
        <v>762.9</v>
      </c>
      <c r="BC18" s="1">
        <v>772.1</v>
      </c>
      <c r="BD18" s="1">
        <v>739.6</v>
      </c>
      <c r="BE18" s="1">
        <v>631.5</v>
      </c>
      <c r="BF18" s="1">
        <v>746.9</v>
      </c>
      <c r="BG18" s="1">
        <v>650.6</v>
      </c>
      <c r="BH18" s="1">
        <v>645.4</v>
      </c>
      <c r="BI18" s="1">
        <v>627</v>
      </c>
      <c r="BJ18" s="1">
        <v>752.4</v>
      </c>
      <c r="BK18" s="38">
        <v>827.8</v>
      </c>
      <c r="BL18" s="1">
        <v>830.7</v>
      </c>
      <c r="BM18" s="1">
        <v>824.8</v>
      </c>
      <c r="BN18" s="71">
        <v>1115.2</v>
      </c>
      <c r="BO18" s="71">
        <v>1201</v>
      </c>
      <c r="BP18" s="71">
        <v>1101.4000000000001</v>
      </c>
      <c r="BQ18" s="71">
        <v>916.2</v>
      </c>
      <c r="BR18" s="1">
        <v>988.1</v>
      </c>
    </row>
    <row r="19" spans="1:101" ht="12.75" customHeight="1" x14ac:dyDescent="0.2">
      <c r="A19" s="1" t="s">
        <v>38</v>
      </c>
      <c r="B19" s="1">
        <v>149.80000000000001</v>
      </c>
      <c r="C19" s="1">
        <v>179.1</v>
      </c>
      <c r="D19" s="1">
        <v>157.69999999999999</v>
      </c>
      <c r="E19" s="1">
        <v>185.5</v>
      </c>
      <c r="F19" s="1">
        <v>169.6</v>
      </c>
      <c r="G19" s="1">
        <v>170.1</v>
      </c>
      <c r="H19" s="1">
        <v>168.3</v>
      </c>
      <c r="I19" s="1">
        <v>196.9</v>
      </c>
      <c r="J19" s="1">
        <v>229.7</v>
      </c>
      <c r="K19" s="1">
        <v>202</v>
      </c>
      <c r="L19" s="1">
        <v>157.5</v>
      </c>
      <c r="M19" s="1">
        <v>187.1</v>
      </c>
      <c r="N19" s="1">
        <v>159.5</v>
      </c>
      <c r="O19" s="1">
        <v>158.80000000000001</v>
      </c>
      <c r="P19" s="1">
        <v>148.5</v>
      </c>
      <c r="Q19" s="1">
        <v>150.1</v>
      </c>
      <c r="R19" s="1">
        <v>145.9</v>
      </c>
      <c r="S19" s="1">
        <v>145.4</v>
      </c>
      <c r="T19" s="1">
        <v>185.7</v>
      </c>
      <c r="U19" s="1">
        <v>240.29999999999998</v>
      </c>
      <c r="V19" s="1">
        <v>258.2</v>
      </c>
      <c r="W19" s="1">
        <v>233.2</v>
      </c>
      <c r="X19" s="1">
        <v>199.70000000000002</v>
      </c>
      <c r="Y19" s="1">
        <v>250.1</v>
      </c>
      <c r="Z19" s="1">
        <v>241.1</v>
      </c>
      <c r="AA19" s="1">
        <v>206.7</v>
      </c>
      <c r="AB19" s="1">
        <v>187.3</v>
      </c>
      <c r="AC19" s="1">
        <v>209.3</v>
      </c>
      <c r="AD19" s="1">
        <v>191.4</v>
      </c>
      <c r="AE19" s="1">
        <v>175.8</v>
      </c>
      <c r="AF19" s="1">
        <v>153.6</v>
      </c>
      <c r="AG19" s="1">
        <v>210.6</v>
      </c>
      <c r="AH19" s="1">
        <v>223.7</v>
      </c>
      <c r="AI19" s="1">
        <v>201</v>
      </c>
      <c r="AJ19" s="1">
        <v>189.79999999999998</v>
      </c>
      <c r="AK19" s="1">
        <v>191.5</v>
      </c>
      <c r="AL19" s="1">
        <v>72.699999999999989</v>
      </c>
      <c r="AM19" s="1">
        <v>97.5</v>
      </c>
      <c r="AN19" s="1">
        <v>71</v>
      </c>
      <c r="AO19" s="1">
        <v>49.9</v>
      </c>
      <c r="AP19" s="1">
        <v>48.8</v>
      </c>
      <c r="AQ19" s="1">
        <v>35.9</v>
      </c>
      <c r="AR19" s="1">
        <v>26.9</v>
      </c>
      <c r="AS19" s="1">
        <v>65.099999999999994</v>
      </c>
      <c r="AT19" s="1">
        <v>16.5</v>
      </c>
      <c r="AU19" s="1">
        <v>17.600000000000001</v>
      </c>
      <c r="AV19" s="1">
        <v>19.2</v>
      </c>
      <c r="AW19" s="1">
        <v>78.3</v>
      </c>
      <c r="AX19" s="1">
        <v>48.3</v>
      </c>
      <c r="AY19" s="1">
        <v>27.7</v>
      </c>
      <c r="AZ19" s="1">
        <v>20</v>
      </c>
      <c r="BA19" s="1">
        <v>30.1</v>
      </c>
      <c r="BB19" s="1">
        <v>14.8</v>
      </c>
      <c r="BC19" s="1">
        <v>14.3</v>
      </c>
      <c r="BD19" s="1">
        <v>119.2</v>
      </c>
      <c r="BE19" s="1">
        <v>79.900000000000006</v>
      </c>
      <c r="BF19" s="1">
        <v>79.599999999999994</v>
      </c>
      <c r="BG19" s="1">
        <v>94.8</v>
      </c>
      <c r="BH19" s="1">
        <v>72.599999999999994</v>
      </c>
      <c r="BI19" s="1">
        <v>68</v>
      </c>
      <c r="BJ19" s="1">
        <v>53.7</v>
      </c>
      <c r="BK19" s="38">
        <v>55.7</v>
      </c>
      <c r="BL19" s="1">
        <v>61.9</v>
      </c>
      <c r="BM19" s="1">
        <v>33.4</v>
      </c>
      <c r="BN19" s="71">
        <v>188.7</v>
      </c>
      <c r="BO19" s="71">
        <v>29.5</v>
      </c>
      <c r="BP19" s="71">
        <v>45.2</v>
      </c>
      <c r="BQ19" s="71">
        <v>54.2</v>
      </c>
      <c r="BR19" s="1">
        <v>36.4</v>
      </c>
    </row>
    <row r="20" spans="1:101" ht="12.75" customHeight="1" x14ac:dyDescent="0.2">
      <c r="A20" s="1" t="s">
        <v>41</v>
      </c>
      <c r="B20" s="1">
        <v>0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76.3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0</v>
      </c>
      <c r="AH20" s="1">
        <v>0</v>
      </c>
      <c r="AI20" s="1">
        <v>0</v>
      </c>
      <c r="AJ20" s="1">
        <v>0</v>
      </c>
      <c r="AK20" s="1">
        <v>0</v>
      </c>
      <c r="AL20" s="1">
        <v>64.5</v>
      </c>
      <c r="AM20" s="1">
        <v>65.900000000000006</v>
      </c>
      <c r="AN20" s="1">
        <v>60.4</v>
      </c>
      <c r="AO20" s="1">
        <v>58.4</v>
      </c>
      <c r="AP20" s="1">
        <v>77.8</v>
      </c>
      <c r="AQ20" s="1">
        <v>79.099999999999994</v>
      </c>
      <c r="AR20" s="1">
        <v>66.099999999999994</v>
      </c>
      <c r="AS20" s="1">
        <v>67.2</v>
      </c>
      <c r="AT20" s="1">
        <v>56.2</v>
      </c>
      <c r="AU20" s="1">
        <v>76.099999999999994</v>
      </c>
      <c r="AV20" s="1">
        <v>81</v>
      </c>
      <c r="AW20" s="1">
        <v>86</v>
      </c>
      <c r="AX20" s="1">
        <v>80</v>
      </c>
      <c r="AY20" s="1">
        <v>101.8</v>
      </c>
      <c r="AZ20" s="1">
        <v>97.7</v>
      </c>
      <c r="BA20" s="1">
        <v>85.4</v>
      </c>
      <c r="BB20" s="1">
        <v>105.6</v>
      </c>
      <c r="BC20" s="1">
        <v>107.2</v>
      </c>
      <c r="BD20" s="1">
        <v>95.6</v>
      </c>
      <c r="BE20" s="1">
        <v>63</v>
      </c>
      <c r="BF20" s="1">
        <v>97.9</v>
      </c>
      <c r="BG20" s="1">
        <v>83.7</v>
      </c>
      <c r="BH20" s="1">
        <v>73.099999999999994</v>
      </c>
      <c r="BI20" s="1">
        <v>73.5</v>
      </c>
      <c r="BJ20" s="1">
        <v>127</v>
      </c>
      <c r="BK20" s="38">
        <v>111.3</v>
      </c>
      <c r="BL20" s="1">
        <v>109.2</v>
      </c>
      <c r="BM20" s="1">
        <v>118.1</v>
      </c>
      <c r="BN20" s="71">
        <v>166</v>
      </c>
      <c r="BO20" s="71">
        <v>209.7</v>
      </c>
      <c r="BP20" s="71">
        <v>289.3</v>
      </c>
      <c r="BQ20" s="71">
        <v>215.4</v>
      </c>
      <c r="BR20" s="1">
        <v>237.6</v>
      </c>
    </row>
    <row r="21" spans="1:101" ht="12.75" customHeight="1" x14ac:dyDescent="0.2">
      <c r="A21" s="1" t="s">
        <v>45</v>
      </c>
      <c r="B21" s="1">
        <v>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0</v>
      </c>
      <c r="AH21" s="1">
        <v>0</v>
      </c>
      <c r="AI21" s="1">
        <v>0</v>
      </c>
      <c r="AJ21" s="1">
        <v>0</v>
      </c>
      <c r="AK21" s="1">
        <v>0</v>
      </c>
      <c r="AL21" s="1">
        <v>13.7</v>
      </c>
      <c r="AM21" s="1">
        <v>11.2</v>
      </c>
      <c r="AN21" s="1">
        <v>9.1999999999999993</v>
      </c>
      <c r="AO21" s="1">
        <v>19</v>
      </c>
      <c r="AP21" s="1">
        <v>23.4</v>
      </c>
      <c r="AQ21" s="1">
        <v>10</v>
      </c>
      <c r="AR21" s="1">
        <v>22.4</v>
      </c>
      <c r="AS21" s="1">
        <v>18.5</v>
      </c>
      <c r="AT21" s="1">
        <v>18.7</v>
      </c>
      <c r="AU21" s="1">
        <v>18.8</v>
      </c>
      <c r="AV21" s="1">
        <v>16.7</v>
      </c>
      <c r="AW21" s="1">
        <v>13.9</v>
      </c>
      <c r="AX21" s="1">
        <v>13.3</v>
      </c>
      <c r="AY21" s="1">
        <v>19.399999999999999</v>
      </c>
      <c r="AZ21" s="1">
        <v>31.7</v>
      </c>
      <c r="BA21" s="1">
        <v>64</v>
      </c>
      <c r="BB21" s="1">
        <v>23.2</v>
      </c>
      <c r="BC21" s="1">
        <v>31.4</v>
      </c>
      <c r="BD21" s="1">
        <v>15.9</v>
      </c>
      <c r="BE21" s="1">
        <v>48.6</v>
      </c>
      <c r="BF21" s="1">
        <v>55.9</v>
      </c>
      <c r="BG21" s="1">
        <v>34.799999999999997</v>
      </c>
      <c r="BH21" s="1">
        <v>42.4</v>
      </c>
      <c r="BI21" s="1">
        <v>40.5</v>
      </c>
      <c r="BJ21" s="1">
        <v>45.4</v>
      </c>
      <c r="BK21" s="38">
        <v>41.7</v>
      </c>
      <c r="BL21" s="1">
        <v>29.8</v>
      </c>
      <c r="BM21" s="1">
        <v>29.9</v>
      </c>
      <c r="BN21" s="71">
        <v>29.7</v>
      </c>
      <c r="BO21" s="71">
        <v>37.799999999999997</v>
      </c>
      <c r="BP21" s="71">
        <v>39.4</v>
      </c>
      <c r="BQ21" s="71">
        <v>46.6</v>
      </c>
      <c r="BR21" s="1">
        <v>83.2</v>
      </c>
    </row>
    <row r="22" spans="1:101" ht="12.75" customHeight="1" x14ac:dyDescent="0.2">
      <c r="A22" s="1" t="s">
        <v>46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101.1</v>
      </c>
      <c r="N22" s="1">
        <v>75.599999999999994</v>
      </c>
      <c r="O22" s="1">
        <v>0</v>
      </c>
      <c r="P22" s="1">
        <v>0</v>
      </c>
      <c r="Q22" s="1">
        <v>0</v>
      </c>
      <c r="R22" s="1">
        <v>42.8</v>
      </c>
      <c r="S22" s="1">
        <v>42.2</v>
      </c>
      <c r="T22" s="1">
        <v>40.799999999999997</v>
      </c>
      <c r="U22" s="1">
        <v>41.4</v>
      </c>
      <c r="V22" s="1">
        <v>113.3</v>
      </c>
      <c r="W22" s="1">
        <v>217.2</v>
      </c>
      <c r="X22" s="1">
        <v>208.9</v>
      </c>
      <c r="Y22" s="1">
        <v>237.2</v>
      </c>
      <c r="Z22" s="1">
        <v>220.4</v>
      </c>
      <c r="AA22" s="1">
        <v>201.1</v>
      </c>
      <c r="AB22" s="1">
        <v>201.7</v>
      </c>
      <c r="AC22" s="1">
        <v>243</v>
      </c>
      <c r="AD22" s="1">
        <v>207.4</v>
      </c>
      <c r="AE22" s="1">
        <v>108.6</v>
      </c>
      <c r="AF22" s="1">
        <v>110.5</v>
      </c>
      <c r="AG22" s="1">
        <v>71.900000000000006</v>
      </c>
      <c r="AH22" s="1">
        <v>62.9</v>
      </c>
      <c r="AI22" s="1">
        <v>95.1</v>
      </c>
      <c r="AJ22" s="1">
        <v>171.7</v>
      </c>
      <c r="AK22" s="1">
        <v>157.4</v>
      </c>
      <c r="AL22" s="1">
        <v>125.8</v>
      </c>
      <c r="AM22" s="1">
        <v>90</v>
      </c>
      <c r="AN22" s="1">
        <v>159.1</v>
      </c>
      <c r="AO22" s="1">
        <v>67.2</v>
      </c>
      <c r="AP22" s="1">
        <v>48.8</v>
      </c>
      <c r="AQ22" s="1">
        <v>110.5</v>
      </c>
      <c r="AR22" s="1">
        <v>188.1</v>
      </c>
      <c r="AS22" s="1">
        <v>126.2</v>
      </c>
      <c r="AT22" s="1">
        <v>269.7</v>
      </c>
      <c r="AU22" s="1">
        <v>424.3</v>
      </c>
      <c r="AV22" s="1">
        <v>369.6</v>
      </c>
      <c r="AW22" s="1">
        <v>218.2</v>
      </c>
      <c r="AX22" s="1">
        <v>395</v>
      </c>
      <c r="AY22" s="1">
        <v>138.69999999999999</v>
      </c>
      <c r="AZ22" s="1">
        <v>162.19999999999999</v>
      </c>
      <c r="BA22" s="1">
        <v>42</v>
      </c>
      <c r="BB22" s="1">
        <v>22.4</v>
      </c>
      <c r="BC22" s="1">
        <v>23.1</v>
      </c>
      <c r="BD22" s="1">
        <v>42.7</v>
      </c>
      <c r="BE22" s="1">
        <v>109.4</v>
      </c>
      <c r="BF22" s="1">
        <v>109.2</v>
      </c>
      <c r="BG22" s="1">
        <v>237.7</v>
      </c>
      <c r="BH22" s="1">
        <v>560.4</v>
      </c>
      <c r="BI22" s="1">
        <v>712</v>
      </c>
      <c r="BJ22" s="1">
        <v>623.70000000000005</v>
      </c>
      <c r="BK22" s="38">
        <v>486.6</v>
      </c>
      <c r="BL22" s="1">
        <v>545.5</v>
      </c>
      <c r="BM22" s="1">
        <v>738.2</v>
      </c>
      <c r="BN22" s="71">
        <v>685.2</v>
      </c>
      <c r="BO22" s="71">
        <v>634.5</v>
      </c>
      <c r="BP22" s="71">
        <v>1018.4</v>
      </c>
      <c r="BQ22" s="71">
        <v>877.1</v>
      </c>
      <c r="BR22" s="1">
        <v>585.4</v>
      </c>
    </row>
    <row r="23" spans="1:101" ht="12.75" customHeight="1" x14ac:dyDescent="0.2">
      <c r="A23" s="1" t="s">
        <v>47</v>
      </c>
      <c r="B23" s="1">
        <v>36.5</v>
      </c>
      <c r="C23" s="1">
        <v>32.6</v>
      </c>
      <c r="D23" s="1">
        <v>54.6</v>
      </c>
      <c r="E23" s="1">
        <v>42.9</v>
      </c>
      <c r="F23" s="1">
        <v>157.6</v>
      </c>
      <c r="G23" s="1">
        <v>146.69999999999999</v>
      </c>
      <c r="H23" s="1">
        <v>394.4</v>
      </c>
      <c r="I23" s="1">
        <v>366.5</v>
      </c>
      <c r="J23" s="1">
        <v>403</v>
      </c>
      <c r="K23" s="1">
        <v>323.8</v>
      </c>
      <c r="L23" s="1">
        <v>495.6</v>
      </c>
      <c r="M23" s="1">
        <v>204.2</v>
      </c>
      <c r="N23" s="1">
        <v>309</v>
      </c>
      <c r="O23" s="1">
        <v>342.6</v>
      </c>
      <c r="P23" s="1">
        <v>467.7</v>
      </c>
      <c r="Q23" s="1">
        <v>363.6</v>
      </c>
      <c r="R23" s="1">
        <v>428.3</v>
      </c>
      <c r="S23" s="1">
        <v>398.8</v>
      </c>
      <c r="T23" s="1">
        <v>581.29999999999995</v>
      </c>
      <c r="U23" s="1">
        <v>545.20000000000005</v>
      </c>
      <c r="V23" s="1">
        <v>750.8</v>
      </c>
      <c r="W23" s="1">
        <v>562.1</v>
      </c>
      <c r="X23" s="1">
        <v>611.79999999999995</v>
      </c>
      <c r="Y23" s="1">
        <v>473.9</v>
      </c>
      <c r="Z23" s="1">
        <v>725.5</v>
      </c>
      <c r="AA23" s="1">
        <v>502.1</v>
      </c>
      <c r="AB23" s="1">
        <v>468.8</v>
      </c>
      <c r="AC23" s="1">
        <v>192.6</v>
      </c>
      <c r="AD23" s="1">
        <v>152.9</v>
      </c>
      <c r="AE23" s="1">
        <v>483.7</v>
      </c>
      <c r="AF23" s="1">
        <v>573.29999999999995</v>
      </c>
      <c r="AG23" s="1">
        <v>431.8</v>
      </c>
      <c r="AH23" s="1">
        <v>358.5</v>
      </c>
      <c r="AI23" s="1">
        <v>347.9</v>
      </c>
      <c r="AJ23" s="1">
        <v>448.4</v>
      </c>
      <c r="AK23" s="1">
        <v>325.89999999999998</v>
      </c>
      <c r="AL23" s="1">
        <v>251.4</v>
      </c>
      <c r="AM23" s="1">
        <v>411.1</v>
      </c>
      <c r="AN23" s="1">
        <v>258.5</v>
      </c>
      <c r="AO23" s="1">
        <v>310.5</v>
      </c>
      <c r="AP23" s="1">
        <v>432.5</v>
      </c>
      <c r="AQ23" s="1">
        <v>327.8</v>
      </c>
      <c r="AR23" s="1">
        <v>411.6</v>
      </c>
      <c r="AS23" s="1">
        <v>283.5</v>
      </c>
      <c r="AT23" s="1">
        <v>435.6</v>
      </c>
      <c r="AU23" s="1">
        <v>238.4</v>
      </c>
      <c r="AV23" s="1">
        <v>397.6</v>
      </c>
      <c r="AW23" s="1">
        <v>286.89999999999998</v>
      </c>
      <c r="AX23" s="1">
        <v>297.2</v>
      </c>
      <c r="AY23" s="1">
        <v>190.1</v>
      </c>
      <c r="AZ23" s="1">
        <v>163.69999999999999</v>
      </c>
      <c r="BA23" s="1">
        <v>341.1</v>
      </c>
      <c r="BB23" s="1">
        <v>403.5</v>
      </c>
      <c r="BC23" s="1">
        <v>283</v>
      </c>
      <c r="BD23" s="1">
        <v>403.2</v>
      </c>
      <c r="BE23" s="1">
        <v>435.8</v>
      </c>
      <c r="BF23" s="1">
        <v>640.4</v>
      </c>
      <c r="BG23" s="1">
        <v>612.4</v>
      </c>
      <c r="BH23" s="1">
        <v>545.6</v>
      </c>
      <c r="BI23" s="1">
        <v>626</v>
      </c>
      <c r="BJ23" s="1">
        <v>846</v>
      </c>
      <c r="BK23" s="38">
        <v>1071.5999999999999</v>
      </c>
      <c r="BL23" s="1">
        <v>1065</v>
      </c>
      <c r="BM23" s="1">
        <v>926.6</v>
      </c>
      <c r="BN23" s="71">
        <v>772.6</v>
      </c>
      <c r="BO23" s="71">
        <v>858.9</v>
      </c>
      <c r="BP23" s="71">
        <v>773.3</v>
      </c>
      <c r="BQ23" s="71">
        <v>894.7</v>
      </c>
      <c r="BR23" s="1">
        <v>1324.4</v>
      </c>
    </row>
    <row r="24" spans="1:101" ht="12.75" customHeight="1" x14ac:dyDescent="0.2">
      <c r="A24" s="12" t="s">
        <v>48</v>
      </c>
      <c r="B24" s="12">
        <v>1048.2</v>
      </c>
      <c r="C24" s="12">
        <v>1108.0999999999999</v>
      </c>
      <c r="D24" s="12">
        <v>1108.5999999999999</v>
      </c>
      <c r="E24" s="12">
        <v>1112</v>
      </c>
      <c r="F24" s="12">
        <v>1306.0999999999999</v>
      </c>
      <c r="G24" s="12">
        <v>1315.9</v>
      </c>
      <c r="H24" s="12">
        <v>1527.1999999999998</v>
      </c>
      <c r="I24" s="12">
        <v>1427.5</v>
      </c>
      <c r="J24" s="12">
        <v>1651.1</v>
      </c>
      <c r="K24" s="12">
        <v>1566.7</v>
      </c>
      <c r="L24" s="12">
        <v>1745.1999999999998</v>
      </c>
      <c r="M24" s="12">
        <v>1464.1</v>
      </c>
      <c r="N24" s="12">
        <v>1471.8999999999999</v>
      </c>
      <c r="O24" s="12">
        <v>1448.1999999999998</v>
      </c>
      <c r="P24" s="12">
        <v>1562.4</v>
      </c>
      <c r="Q24" s="12">
        <v>1421.6999999999998</v>
      </c>
      <c r="R24" s="12">
        <v>1647.5</v>
      </c>
      <c r="S24" s="12">
        <v>1728</v>
      </c>
      <c r="T24" s="12">
        <v>1948.6</v>
      </c>
      <c r="U24" s="12">
        <v>1953.6000000000001</v>
      </c>
      <c r="V24" s="12">
        <v>2351.1999999999998</v>
      </c>
      <c r="W24" s="12">
        <v>2302.3000000000002</v>
      </c>
      <c r="X24" s="12">
        <v>2369.3000000000002</v>
      </c>
      <c r="Y24" s="12">
        <v>2241</v>
      </c>
      <c r="Z24" s="12">
        <v>2558</v>
      </c>
      <c r="AA24" s="12">
        <v>2332.1</v>
      </c>
      <c r="AB24" s="12">
        <v>2286.8000000000002</v>
      </c>
      <c r="AC24" s="12">
        <v>1957.2</v>
      </c>
      <c r="AD24" s="12">
        <v>1885.6000000000004</v>
      </c>
      <c r="AE24" s="12">
        <v>2145</v>
      </c>
      <c r="AF24" s="12">
        <v>2158.3999999999996</v>
      </c>
      <c r="AG24" s="12">
        <v>1945.3</v>
      </c>
      <c r="AH24" s="12">
        <v>2018.5000000000002</v>
      </c>
      <c r="AI24" s="12">
        <v>2075.5</v>
      </c>
      <c r="AJ24" s="12">
        <v>2303.4</v>
      </c>
      <c r="AK24" s="12">
        <v>2093.1</v>
      </c>
      <c r="AL24" s="12">
        <v>2150.1999999999998</v>
      </c>
      <c r="AM24" s="12">
        <v>2248.9</v>
      </c>
      <c r="AN24" s="12">
        <v>2127.8000000000002</v>
      </c>
      <c r="AO24" s="12">
        <v>1969.6000000000001</v>
      </c>
      <c r="AP24" s="12">
        <v>2180.1999999999998</v>
      </c>
      <c r="AQ24" s="12">
        <v>2148.5</v>
      </c>
      <c r="AR24" s="12">
        <v>2334</v>
      </c>
      <c r="AS24" s="12">
        <v>2182.5</v>
      </c>
      <c r="AT24" s="12">
        <v>2289.9</v>
      </c>
      <c r="AU24" s="12">
        <v>2281.9</v>
      </c>
      <c r="AV24" s="12">
        <v>2364.5</v>
      </c>
      <c r="AW24" s="12">
        <v>2122.6</v>
      </c>
      <c r="AX24" s="12">
        <v>2436.9</v>
      </c>
      <c r="AY24" s="12">
        <v>2159.8000000000002</v>
      </c>
      <c r="AZ24" s="12">
        <v>2216</v>
      </c>
      <c r="BA24" s="12">
        <v>2255.1999999999998</v>
      </c>
      <c r="BB24" s="12">
        <v>2365.1999999999998</v>
      </c>
      <c r="BC24" s="12">
        <v>2265.6</v>
      </c>
      <c r="BD24" s="12">
        <v>2424.9</v>
      </c>
      <c r="BE24" s="12">
        <v>2348</v>
      </c>
      <c r="BF24" s="12">
        <v>2756.3</v>
      </c>
      <c r="BG24" s="12">
        <v>2720.3</v>
      </c>
      <c r="BH24" s="12">
        <v>2850.4</v>
      </c>
      <c r="BI24" s="12">
        <v>3026.5</v>
      </c>
      <c r="BJ24" s="12">
        <v>3318</v>
      </c>
      <c r="BK24" s="12">
        <v>3547.8</v>
      </c>
      <c r="BL24" s="12">
        <v>3616</v>
      </c>
      <c r="BM24" s="12">
        <v>3848</v>
      </c>
      <c r="BN24" s="74">
        <v>4294.1000000000004</v>
      </c>
      <c r="BO24" s="74">
        <v>4520.7</v>
      </c>
      <c r="BP24" s="74">
        <v>4934.8999999999996</v>
      </c>
      <c r="BQ24" s="74">
        <v>4660</v>
      </c>
      <c r="BR24" s="12">
        <v>4899.8</v>
      </c>
    </row>
    <row r="25" spans="1:101" ht="12.7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</row>
    <row r="26" spans="1:101" ht="12.75" customHeight="1" x14ac:dyDescent="0.2">
      <c r="A26" s="12" t="s">
        <v>15</v>
      </c>
      <c r="B26" s="12">
        <v>3019.8</v>
      </c>
      <c r="C26" s="12">
        <v>3078.8</v>
      </c>
      <c r="D26" s="12">
        <v>3110.3999999999996</v>
      </c>
      <c r="E26" s="12">
        <v>3258.2000000000003</v>
      </c>
      <c r="F26" s="12">
        <v>3457.7999999999997</v>
      </c>
      <c r="G26" s="12">
        <v>3588.3</v>
      </c>
      <c r="H26" s="12">
        <v>3852.2999999999997</v>
      </c>
      <c r="I26" s="12">
        <v>3918.1</v>
      </c>
      <c r="J26" s="12">
        <v>4226.8</v>
      </c>
      <c r="K26" s="12">
        <v>4225</v>
      </c>
      <c r="L26" s="12">
        <v>4605.1000000000004</v>
      </c>
      <c r="M26" s="12">
        <v>4625.0999999999995</v>
      </c>
      <c r="N26" s="12">
        <v>4705.1000000000004</v>
      </c>
      <c r="O26" s="12">
        <v>4584</v>
      </c>
      <c r="P26" s="12">
        <v>4734.3999999999996</v>
      </c>
      <c r="Q26" s="12">
        <v>4541.8999999999996</v>
      </c>
      <c r="R26" s="12">
        <v>4796.5</v>
      </c>
      <c r="S26" s="12">
        <v>4962.6000000000004</v>
      </c>
      <c r="T26" s="12">
        <v>5233</v>
      </c>
      <c r="U26" s="12">
        <v>5501.2</v>
      </c>
      <c r="V26" s="12">
        <v>5932.9</v>
      </c>
      <c r="W26" s="12">
        <v>5843</v>
      </c>
      <c r="X26" s="12">
        <v>6125.6999999999989</v>
      </c>
      <c r="Y26" s="12">
        <v>6237</v>
      </c>
      <c r="Z26" s="12">
        <v>6677.2</v>
      </c>
      <c r="AA26" s="12">
        <v>6604.9000000000015</v>
      </c>
      <c r="AB26" s="12">
        <v>6748.1</v>
      </c>
      <c r="AC26" s="12">
        <v>6492.8</v>
      </c>
      <c r="AD26" s="12">
        <v>6433.6</v>
      </c>
      <c r="AE26" s="12">
        <v>6633.4000000000005</v>
      </c>
      <c r="AF26" s="12">
        <v>6589.7</v>
      </c>
      <c r="AG26" s="12">
        <v>6332.4</v>
      </c>
      <c r="AH26" s="12">
        <v>6589.2</v>
      </c>
      <c r="AI26" s="12">
        <v>6616.1</v>
      </c>
      <c r="AJ26" s="12">
        <v>7045.6</v>
      </c>
      <c r="AK26" s="12">
        <v>6947.2000000000007</v>
      </c>
      <c r="AL26" s="12">
        <v>7430.7</v>
      </c>
      <c r="AM26" s="12">
        <v>7425.6999999999989</v>
      </c>
      <c r="AN26" s="12">
        <v>7322</v>
      </c>
      <c r="AO26" s="12">
        <v>7264.4</v>
      </c>
      <c r="AP26" s="12">
        <v>7441.9000000000005</v>
      </c>
      <c r="AQ26" s="12">
        <v>7497.2000000000007</v>
      </c>
      <c r="AR26" s="12">
        <v>7606.6</v>
      </c>
      <c r="AS26" s="12">
        <v>7461.6</v>
      </c>
      <c r="AT26" s="12">
        <v>7369</v>
      </c>
      <c r="AU26" s="12">
        <v>7096.2</v>
      </c>
      <c r="AV26" s="12">
        <v>7052</v>
      </c>
      <c r="AW26" s="12">
        <v>6835.7</v>
      </c>
      <c r="AX26" s="12">
        <v>7108.3</v>
      </c>
      <c r="AY26" s="12">
        <v>6947.7</v>
      </c>
      <c r="AZ26" s="12">
        <v>6998</v>
      </c>
      <c r="BA26" s="12">
        <v>7118.7</v>
      </c>
      <c r="BB26" s="12">
        <v>7449.4</v>
      </c>
      <c r="BC26" s="12">
        <v>7295.1</v>
      </c>
      <c r="BD26" s="12">
        <v>7543.6</v>
      </c>
      <c r="BE26" s="12">
        <v>6491</v>
      </c>
      <c r="BF26" s="12">
        <v>6741.7</v>
      </c>
      <c r="BG26" s="12">
        <v>6741.8</v>
      </c>
      <c r="BH26" s="12">
        <v>6822.2</v>
      </c>
      <c r="BI26" s="12">
        <v>6950.5</v>
      </c>
      <c r="BJ26" s="12">
        <v>7211.6</v>
      </c>
      <c r="BK26" s="40">
        <v>7368.6</v>
      </c>
      <c r="BL26" s="12">
        <v>7867.2</v>
      </c>
      <c r="BM26" s="12">
        <v>8134.3</v>
      </c>
      <c r="BN26" s="74">
        <v>8492.7999999999993</v>
      </c>
      <c r="BO26" s="74">
        <v>8833.2000000000007</v>
      </c>
      <c r="BP26" s="74">
        <v>9469.6</v>
      </c>
      <c r="BQ26" s="74">
        <v>9401.4</v>
      </c>
      <c r="BR26" s="12">
        <v>9593.9</v>
      </c>
    </row>
    <row r="27" spans="1:101" ht="12.7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38"/>
      <c r="BL27" s="1"/>
      <c r="BM27" s="1"/>
      <c r="BN27" s="71"/>
      <c r="BO27" s="71"/>
      <c r="BP27" s="71"/>
      <c r="BQ27" s="71"/>
      <c r="BR27" s="1"/>
    </row>
    <row r="28" spans="1:101" s="48" customFormat="1" ht="12.75" customHeight="1" x14ac:dyDescent="0.2">
      <c r="A28" s="14" t="s">
        <v>49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51"/>
      <c r="BL28" s="46"/>
      <c r="BM28" s="46"/>
      <c r="BN28" s="73"/>
      <c r="BO28" s="73"/>
      <c r="BP28" s="73"/>
      <c r="BQ28" s="73"/>
      <c r="BR28" s="46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</row>
    <row r="29" spans="1:101" ht="12.75" customHeight="1" x14ac:dyDescent="0.2">
      <c r="A29" s="1" t="s">
        <v>50</v>
      </c>
      <c r="B29" s="1">
        <v>260.8</v>
      </c>
      <c r="C29" s="1">
        <v>260.8</v>
      </c>
      <c r="D29" s="1">
        <v>260.8</v>
      </c>
      <c r="E29" s="1">
        <v>260.8</v>
      </c>
      <c r="F29" s="1">
        <v>260.8</v>
      </c>
      <c r="G29" s="1">
        <v>260.8</v>
      </c>
      <c r="H29" s="1">
        <v>260.8</v>
      </c>
      <c r="I29" s="1">
        <v>260.8</v>
      </c>
      <c r="J29" s="1">
        <v>260.8</v>
      </c>
      <c r="K29" s="1">
        <v>260.8</v>
      </c>
      <c r="L29" s="1">
        <v>260.8</v>
      </c>
      <c r="M29" s="1">
        <v>260.8</v>
      </c>
      <c r="N29" s="1">
        <v>260.8</v>
      </c>
      <c r="O29" s="1">
        <v>260.8</v>
      </c>
      <c r="P29" s="1">
        <v>260.8</v>
      </c>
      <c r="Q29" s="1">
        <v>260.8</v>
      </c>
      <c r="R29" s="1">
        <v>260.8</v>
      </c>
      <c r="S29" s="1">
        <v>260.8</v>
      </c>
      <c r="T29" s="1">
        <v>260.8</v>
      </c>
      <c r="U29" s="1">
        <v>260.8</v>
      </c>
      <c r="V29" s="1">
        <v>260.8</v>
      </c>
      <c r="W29" s="1">
        <v>260.8</v>
      </c>
      <c r="X29" s="1">
        <v>260.8</v>
      </c>
      <c r="Y29" s="1">
        <v>260.8</v>
      </c>
      <c r="Z29" s="1">
        <v>260.8</v>
      </c>
      <c r="AA29" s="1">
        <v>260.8</v>
      </c>
      <c r="AB29" s="1">
        <v>260.8</v>
      </c>
      <c r="AC29" s="1">
        <v>260.8</v>
      </c>
      <c r="AD29" s="1">
        <v>260.8</v>
      </c>
      <c r="AE29" s="1">
        <v>260.8</v>
      </c>
      <c r="AF29" s="1">
        <v>260.8</v>
      </c>
      <c r="AG29" s="1">
        <v>260.8</v>
      </c>
      <c r="AH29" s="1">
        <v>260.8</v>
      </c>
      <c r="AI29" s="1">
        <v>260.8</v>
      </c>
      <c r="AJ29" s="1">
        <v>260.8</v>
      </c>
      <c r="AK29" s="1">
        <v>260.8</v>
      </c>
      <c r="AL29" s="1">
        <v>260.8</v>
      </c>
      <c r="AM29" s="1">
        <v>260.8</v>
      </c>
      <c r="AN29" s="1">
        <v>260.8</v>
      </c>
      <c r="AO29" s="1">
        <v>260.8</v>
      </c>
      <c r="AP29" s="1">
        <v>260.8</v>
      </c>
      <c r="AQ29" s="1">
        <v>260.8</v>
      </c>
      <c r="AR29" s="1">
        <v>260.8</v>
      </c>
      <c r="AS29" s="1">
        <v>260.8</v>
      </c>
      <c r="AT29" s="1">
        <v>260.8</v>
      </c>
      <c r="AU29" s="1">
        <v>260.8</v>
      </c>
      <c r="AV29" s="1">
        <v>260.8</v>
      </c>
      <c r="AW29" s="1">
        <v>260.8</v>
      </c>
      <c r="AX29" s="1">
        <v>260.8</v>
      </c>
      <c r="AY29" s="1">
        <v>260.8</v>
      </c>
      <c r="AZ29" s="1">
        <v>260.8</v>
      </c>
      <c r="BA29" s="1">
        <v>260.8</v>
      </c>
      <c r="BB29" s="1">
        <v>260.8</v>
      </c>
      <c r="BC29" s="1">
        <v>260.8</v>
      </c>
      <c r="BD29" s="1">
        <v>260.8</v>
      </c>
      <c r="BE29" s="1">
        <v>260.8</v>
      </c>
      <c r="BF29" s="1">
        <v>260.8</v>
      </c>
      <c r="BG29" s="1">
        <v>260.8</v>
      </c>
      <c r="BH29" s="1">
        <v>260.8</v>
      </c>
      <c r="BI29" s="1">
        <v>260.8</v>
      </c>
      <c r="BJ29" s="1">
        <v>260.8</v>
      </c>
      <c r="BK29" s="38">
        <v>260.8</v>
      </c>
      <c r="BL29" s="1">
        <v>260.8</v>
      </c>
      <c r="BM29" s="1">
        <v>260.8</v>
      </c>
      <c r="BN29" s="71">
        <v>260.8</v>
      </c>
      <c r="BO29" s="71">
        <v>260.8</v>
      </c>
      <c r="BP29" s="71">
        <v>260.8</v>
      </c>
      <c r="BQ29" s="71">
        <v>260.8</v>
      </c>
      <c r="BR29" s="1">
        <v>260.8</v>
      </c>
    </row>
    <row r="30" spans="1:101" ht="12.75" customHeight="1" x14ac:dyDescent="0.2">
      <c r="A30" s="1" t="s">
        <v>51</v>
      </c>
      <c r="B30" s="1">
        <v>59.9</v>
      </c>
      <c r="C30" s="1">
        <v>157.4</v>
      </c>
      <c r="D30" s="1">
        <v>157.4</v>
      </c>
      <c r="E30" s="1">
        <v>157.4</v>
      </c>
      <c r="F30" s="1">
        <v>157.4</v>
      </c>
      <c r="G30" s="1">
        <v>157.4</v>
      </c>
      <c r="H30" s="1">
        <v>157.4</v>
      </c>
      <c r="I30" s="1">
        <v>157.4</v>
      </c>
      <c r="J30" s="1">
        <v>157.4</v>
      </c>
      <c r="K30" s="1">
        <v>157.4</v>
      </c>
      <c r="L30" s="1">
        <v>157.4</v>
      </c>
      <c r="M30" s="1">
        <v>157.4</v>
      </c>
      <c r="N30" s="1">
        <v>157.4</v>
      </c>
      <c r="O30" s="1">
        <v>157.4</v>
      </c>
      <c r="P30" s="1">
        <v>157.4</v>
      </c>
      <c r="Q30" s="1">
        <v>157.4</v>
      </c>
      <c r="R30" s="1">
        <v>157.4</v>
      </c>
      <c r="S30" s="1">
        <v>157.4</v>
      </c>
      <c r="T30" s="1">
        <v>157.4</v>
      </c>
      <c r="U30" s="1">
        <v>157.4</v>
      </c>
      <c r="V30" s="1">
        <v>157.4</v>
      </c>
      <c r="W30" s="1">
        <v>157.4</v>
      </c>
      <c r="X30" s="1">
        <v>157.4</v>
      </c>
      <c r="Y30" s="1">
        <v>157.4</v>
      </c>
      <c r="Z30" s="1">
        <v>157.4</v>
      </c>
      <c r="AA30" s="1">
        <v>157.4</v>
      </c>
      <c r="AB30" s="1">
        <v>157.4</v>
      </c>
      <c r="AC30" s="1">
        <v>157.4</v>
      </c>
      <c r="AD30" s="1">
        <v>157.4</v>
      </c>
      <c r="AE30" s="1">
        <v>157.4</v>
      </c>
      <c r="AF30" s="1">
        <v>157.4</v>
      </c>
      <c r="AG30" s="1">
        <v>157.4</v>
      </c>
      <c r="AH30" s="1">
        <v>157.4</v>
      </c>
      <c r="AI30" s="1">
        <v>157.4</v>
      </c>
      <c r="AJ30" s="1">
        <v>157.4</v>
      </c>
      <c r="AK30" s="1">
        <v>157.4</v>
      </c>
      <c r="AL30" s="1">
        <v>157.4</v>
      </c>
      <c r="AM30" s="1">
        <v>157.4</v>
      </c>
      <c r="AN30" s="1">
        <v>157.4</v>
      </c>
      <c r="AO30" s="1">
        <v>157.4</v>
      </c>
      <c r="AP30" s="1">
        <v>157.4</v>
      </c>
      <c r="AQ30" s="1">
        <v>157.4</v>
      </c>
      <c r="AR30" s="1">
        <v>157.4</v>
      </c>
      <c r="AS30" s="1">
        <v>157.4</v>
      </c>
      <c r="AT30" s="1">
        <v>157.4</v>
      </c>
      <c r="AU30" s="1">
        <v>157.4</v>
      </c>
      <c r="AV30" s="1">
        <v>157.4</v>
      </c>
      <c r="AW30" s="1">
        <v>157.4</v>
      </c>
      <c r="AX30" s="1">
        <v>157.4</v>
      </c>
      <c r="AY30" s="1">
        <v>157.4</v>
      </c>
      <c r="AZ30" s="1">
        <v>157.4</v>
      </c>
      <c r="BA30" s="1">
        <v>157.4</v>
      </c>
      <c r="BB30" s="1">
        <v>157.4</v>
      </c>
      <c r="BC30" s="1">
        <v>157.4</v>
      </c>
      <c r="BD30" s="1">
        <v>157.4</v>
      </c>
      <c r="BE30" s="1">
        <v>157.4</v>
      </c>
      <c r="BF30" s="1">
        <v>157.4</v>
      </c>
      <c r="BG30" s="1">
        <v>157.4</v>
      </c>
      <c r="BH30" s="1">
        <v>157.4</v>
      </c>
      <c r="BI30" s="1">
        <v>157.4</v>
      </c>
      <c r="BJ30" s="1">
        <v>157.4</v>
      </c>
      <c r="BK30" s="38">
        <v>157.4</v>
      </c>
      <c r="BL30" s="1">
        <v>157.4</v>
      </c>
      <c r="BM30" s="1">
        <v>157.4</v>
      </c>
      <c r="BN30" s="71">
        <v>157.4</v>
      </c>
      <c r="BO30" s="71">
        <v>157.4</v>
      </c>
      <c r="BP30" s="71">
        <v>157.4</v>
      </c>
      <c r="BQ30" s="71">
        <v>158.9</v>
      </c>
      <c r="BR30" s="1">
        <v>159.19999999999999</v>
      </c>
    </row>
    <row r="31" spans="1:101" ht="12.75" customHeight="1" x14ac:dyDescent="0.2">
      <c r="A31" s="1" t="s">
        <v>52</v>
      </c>
      <c r="B31" s="1">
        <v>-142.6</v>
      </c>
      <c r="C31" s="1">
        <v>-45.1</v>
      </c>
      <c r="D31" s="1">
        <v>-45.1</v>
      </c>
      <c r="E31" s="1">
        <v>-45.1</v>
      </c>
      <c r="F31" s="1">
        <v>-45.1</v>
      </c>
      <c r="G31" s="1">
        <v>-45.1</v>
      </c>
      <c r="H31" s="1">
        <v>-45.1</v>
      </c>
      <c r="I31" s="1">
        <v>-45.1</v>
      </c>
      <c r="J31" s="1">
        <v>-45.1</v>
      </c>
      <c r="K31" s="1">
        <v>-45.1</v>
      </c>
      <c r="L31" s="1">
        <v>-45.1</v>
      </c>
      <c r="M31" s="1">
        <v>-45.1</v>
      </c>
      <c r="N31" s="1">
        <v>-45.1</v>
      </c>
      <c r="O31" s="1">
        <v>-45.1</v>
      </c>
      <c r="P31" s="1">
        <v>-45.1</v>
      </c>
      <c r="Q31" s="1">
        <v>-45.1</v>
      </c>
      <c r="R31" s="1">
        <v>-45.1</v>
      </c>
      <c r="S31" s="1">
        <v>-45.1</v>
      </c>
      <c r="T31" s="1">
        <v>-45.1</v>
      </c>
      <c r="U31" s="1">
        <v>-45.1</v>
      </c>
      <c r="V31" s="1">
        <v>-45.1</v>
      </c>
      <c r="W31" s="1">
        <v>-45.1</v>
      </c>
      <c r="X31" s="1">
        <v>-45.1</v>
      </c>
      <c r="Y31" s="1">
        <v>-45.1</v>
      </c>
      <c r="Z31" s="1">
        <v>-45.1</v>
      </c>
      <c r="AA31" s="1">
        <v>-45.1</v>
      </c>
      <c r="AB31" s="1">
        <v>-45.1</v>
      </c>
      <c r="AC31" s="1">
        <v>-45.1</v>
      </c>
      <c r="AD31" s="1">
        <v>-45.1</v>
      </c>
      <c r="AE31" s="1">
        <v>-45.1</v>
      </c>
      <c r="AF31" s="1">
        <v>-45.1</v>
      </c>
      <c r="AG31" s="1">
        <v>-45.1</v>
      </c>
      <c r="AH31" s="1">
        <v>-45.1</v>
      </c>
      <c r="AI31" s="1">
        <v>-45.1</v>
      </c>
      <c r="AJ31" s="1">
        <v>-45.1</v>
      </c>
      <c r="AK31" s="1">
        <v>-45.1</v>
      </c>
      <c r="AL31" s="1">
        <v>-45.1</v>
      </c>
      <c r="AM31" s="1">
        <v>-45.1</v>
      </c>
      <c r="AN31" s="1">
        <v>-45.1</v>
      </c>
      <c r="AO31" s="1">
        <v>-45.1</v>
      </c>
      <c r="AP31" s="1">
        <v>-45.1</v>
      </c>
      <c r="AQ31" s="1">
        <v>-45.1</v>
      </c>
      <c r="AR31" s="1">
        <v>-45.1</v>
      </c>
      <c r="AS31" s="1">
        <v>-45.1</v>
      </c>
      <c r="AT31" s="1">
        <v>-45.1</v>
      </c>
      <c r="AU31" s="1">
        <v>-45.1</v>
      </c>
      <c r="AV31" s="1">
        <v>-45.1</v>
      </c>
      <c r="AW31" s="1">
        <v>-45.1</v>
      </c>
      <c r="AX31" s="1">
        <v>-45.1</v>
      </c>
      <c r="AY31" s="1">
        <v>-45.1</v>
      </c>
      <c r="AZ31" s="1">
        <v>-45.1</v>
      </c>
      <c r="BA31" s="1">
        <v>-45.1</v>
      </c>
      <c r="BB31" s="1">
        <v>-45.1</v>
      </c>
      <c r="BC31" s="1">
        <v>-45.1</v>
      </c>
      <c r="BD31" s="1">
        <v>-45.1</v>
      </c>
      <c r="BE31" s="1">
        <v>-45.1</v>
      </c>
      <c r="BF31" s="1">
        <v>-45.1</v>
      </c>
      <c r="BG31" s="1">
        <v>-45.1</v>
      </c>
      <c r="BH31" s="1">
        <v>-45.1</v>
      </c>
      <c r="BI31" s="1">
        <v>-45.1</v>
      </c>
      <c r="BJ31" s="1">
        <v>-45.1</v>
      </c>
      <c r="BK31" s="38">
        <v>-45.1</v>
      </c>
      <c r="BL31" s="1">
        <v>-45.1</v>
      </c>
      <c r="BM31" s="1">
        <v>-45.1</v>
      </c>
      <c r="BN31" s="71">
        <v>-45.1</v>
      </c>
      <c r="BO31" s="71">
        <v>-45.1</v>
      </c>
      <c r="BP31" s="71">
        <v>-45.1</v>
      </c>
      <c r="BQ31" s="71">
        <v>-45.1</v>
      </c>
      <c r="BR31" s="1">
        <v>-45.1</v>
      </c>
    </row>
    <row r="32" spans="1:101" ht="12.75" customHeight="1" x14ac:dyDescent="0.2">
      <c r="A32" s="1" t="s">
        <v>53</v>
      </c>
      <c r="B32" s="1">
        <v>748.6</v>
      </c>
      <c r="C32" s="1">
        <v>1025.2</v>
      </c>
      <c r="D32" s="1">
        <v>1113.5999999999999</v>
      </c>
      <c r="E32" s="1">
        <v>1196.8</v>
      </c>
      <c r="F32" s="1">
        <v>1310.3</v>
      </c>
      <c r="G32" s="1">
        <v>1305.3</v>
      </c>
      <c r="H32" s="1">
        <v>1426.4</v>
      </c>
      <c r="I32" s="1">
        <v>1477.1999999999998</v>
      </c>
      <c r="J32" s="1">
        <v>1520.5</v>
      </c>
      <c r="K32" s="1">
        <v>1518.4</v>
      </c>
      <c r="L32" s="1">
        <v>1691.8</v>
      </c>
      <c r="M32" s="1">
        <v>1695.3000000000002</v>
      </c>
      <c r="N32" s="1">
        <v>1721</v>
      </c>
      <c r="O32" s="1">
        <v>1561.9</v>
      </c>
      <c r="P32" s="1">
        <v>1590</v>
      </c>
      <c r="Q32" s="1">
        <v>1552.4</v>
      </c>
      <c r="R32" s="1">
        <v>1682.3999999999999</v>
      </c>
      <c r="S32" s="1">
        <v>1775.8</v>
      </c>
      <c r="T32" s="1">
        <v>1950.2</v>
      </c>
      <c r="U32" s="1">
        <v>2049</v>
      </c>
      <c r="V32" s="1">
        <v>2221.7999999999997</v>
      </c>
      <c r="W32" s="1">
        <v>2203.7999999999997</v>
      </c>
      <c r="X32" s="1">
        <v>2302.8000000000002</v>
      </c>
      <c r="Y32" s="1">
        <v>2230.3000000000002</v>
      </c>
      <c r="Z32" s="1">
        <v>1939.3999999999999</v>
      </c>
      <c r="AA32" s="1">
        <v>1816.8</v>
      </c>
      <c r="AB32" s="1">
        <v>1681.4</v>
      </c>
      <c r="AC32" s="1">
        <v>1730</v>
      </c>
      <c r="AD32" s="1">
        <v>1795.5</v>
      </c>
      <c r="AE32" s="1">
        <v>1804.5</v>
      </c>
      <c r="AF32" s="1">
        <v>1776.3</v>
      </c>
      <c r="AG32" s="1">
        <v>1805.7</v>
      </c>
      <c r="AH32" s="1">
        <v>1753.6999999999998</v>
      </c>
      <c r="AI32" s="1">
        <v>1667.8</v>
      </c>
      <c r="AJ32" s="1">
        <v>1715.1999999999998</v>
      </c>
      <c r="AK32" s="1">
        <v>1549.3000000000002</v>
      </c>
      <c r="AL32" s="1">
        <v>1416.2000000000003</v>
      </c>
      <c r="AM32" s="1">
        <v>2088.7999999999997</v>
      </c>
      <c r="AN32" s="1">
        <v>2153.2999999999997</v>
      </c>
      <c r="AO32" s="1">
        <v>2195.1</v>
      </c>
      <c r="AP32" s="1">
        <v>1921.3999999999999</v>
      </c>
      <c r="AQ32" s="1">
        <v>1612.6</v>
      </c>
      <c r="AR32" s="1">
        <v>1556.8</v>
      </c>
      <c r="AS32" s="1">
        <v>2006.2999999999997</v>
      </c>
      <c r="AT32" s="1">
        <v>2795.6</v>
      </c>
      <c r="AU32" s="1">
        <v>2716.7999999999997</v>
      </c>
      <c r="AV32" s="1">
        <v>2783.8</v>
      </c>
      <c r="AW32" s="1">
        <v>2746.1</v>
      </c>
      <c r="AX32" s="1">
        <v>2735.7</v>
      </c>
      <c r="AY32" s="1">
        <v>2640.3</v>
      </c>
      <c r="AZ32" s="1">
        <v>2715.3</v>
      </c>
      <c r="BA32" s="1">
        <v>2714.1</v>
      </c>
      <c r="BB32" s="1">
        <v>2599.4</v>
      </c>
      <c r="BC32" s="1">
        <v>2235.3000000000002</v>
      </c>
      <c r="BD32" s="1">
        <v>2173.5</v>
      </c>
      <c r="BE32" s="1">
        <v>1593.8</v>
      </c>
      <c r="BF32" s="1">
        <v>1988.5</v>
      </c>
      <c r="BG32" s="1">
        <v>1551</v>
      </c>
      <c r="BH32" s="1">
        <v>1334.2</v>
      </c>
      <c r="BI32" s="1">
        <v>1252.0999999999999</v>
      </c>
      <c r="BJ32" s="1">
        <v>1800.7</v>
      </c>
      <c r="BK32" s="38">
        <v>1902.5</v>
      </c>
      <c r="BL32" s="1">
        <v>2265.6999999999998</v>
      </c>
      <c r="BM32" s="1">
        <v>2645.4</v>
      </c>
      <c r="BN32" s="71">
        <v>3457.1</v>
      </c>
      <c r="BO32" s="71">
        <v>4087.4</v>
      </c>
      <c r="BP32" s="71">
        <v>4422.8</v>
      </c>
      <c r="BQ32" s="71">
        <v>4489.2000000000007</v>
      </c>
      <c r="BR32" s="1">
        <v>4575.5999999999995</v>
      </c>
    </row>
    <row r="33" spans="1:70" ht="12.75" customHeight="1" x14ac:dyDescent="0.2">
      <c r="A33" s="1" t="s">
        <v>54</v>
      </c>
      <c r="B33" s="1">
        <v>4</v>
      </c>
      <c r="C33" s="1">
        <v>11</v>
      </c>
      <c r="D33" s="1">
        <v>16.3</v>
      </c>
      <c r="E33" s="1">
        <v>15.9</v>
      </c>
      <c r="F33" s="1">
        <v>16</v>
      </c>
      <c r="G33" s="1">
        <v>16.8</v>
      </c>
      <c r="H33" s="1">
        <v>15.9</v>
      </c>
      <c r="I33" s="1">
        <v>15.3</v>
      </c>
      <c r="J33" s="1">
        <v>15</v>
      </c>
      <c r="K33" s="1">
        <v>14.6</v>
      </c>
      <c r="L33" s="1">
        <v>15.2</v>
      </c>
      <c r="M33" s="1">
        <v>14.4</v>
      </c>
      <c r="N33" s="1">
        <v>12</v>
      </c>
      <c r="O33" s="1">
        <v>20.6</v>
      </c>
      <c r="P33" s="1">
        <v>21.6</v>
      </c>
      <c r="Q33" s="1">
        <v>16.899999999999999</v>
      </c>
      <c r="R33" s="1">
        <v>17.7</v>
      </c>
      <c r="S33" s="1">
        <v>20.100000000000001</v>
      </c>
      <c r="T33" s="1">
        <v>18.3</v>
      </c>
      <c r="U33" s="1">
        <v>24.7</v>
      </c>
      <c r="V33" s="1">
        <v>23</v>
      </c>
      <c r="W33" s="1">
        <v>22.8</v>
      </c>
      <c r="X33" s="1">
        <v>23</v>
      </c>
      <c r="Y33" s="1">
        <v>26.3</v>
      </c>
      <c r="Z33" s="1">
        <v>24.5</v>
      </c>
      <c r="AA33" s="1">
        <v>25</v>
      </c>
      <c r="AB33" s="1">
        <v>27.2</v>
      </c>
      <c r="AC33" s="1">
        <v>18.2</v>
      </c>
      <c r="AD33" s="1">
        <v>19.8</v>
      </c>
      <c r="AE33" s="1">
        <v>18.399999999999999</v>
      </c>
      <c r="AF33" s="1">
        <v>18</v>
      </c>
      <c r="AG33" s="1">
        <v>18.3</v>
      </c>
      <c r="AH33" s="1">
        <v>28.7</v>
      </c>
      <c r="AI33" s="1">
        <v>25.2</v>
      </c>
      <c r="AJ33" s="1">
        <v>25.2</v>
      </c>
      <c r="AK33" s="1">
        <v>24.1</v>
      </c>
      <c r="AL33" s="1">
        <v>27.7</v>
      </c>
      <c r="AM33" s="1">
        <v>225.8</v>
      </c>
      <c r="AN33" s="1">
        <v>226.3</v>
      </c>
      <c r="AO33" s="1">
        <v>226.9</v>
      </c>
      <c r="AP33" s="1">
        <v>193.2</v>
      </c>
      <c r="AQ33" s="1">
        <v>153</v>
      </c>
      <c r="AR33" s="1">
        <v>143.9</v>
      </c>
      <c r="AS33" s="1">
        <v>213.8</v>
      </c>
      <c r="AT33" s="1">
        <v>51.4</v>
      </c>
      <c r="AU33" s="1">
        <v>46.4</v>
      </c>
      <c r="AV33" s="1">
        <v>47.3</v>
      </c>
      <c r="AW33" s="1">
        <v>50.1</v>
      </c>
      <c r="AX33" s="1">
        <v>53</v>
      </c>
      <c r="AY33" s="1">
        <v>52.6</v>
      </c>
      <c r="AZ33" s="1">
        <v>53.9</v>
      </c>
      <c r="BA33" s="1">
        <v>58.3</v>
      </c>
      <c r="BB33" s="1">
        <v>62.4</v>
      </c>
      <c r="BC33" s="1">
        <v>58.5</v>
      </c>
      <c r="BD33" s="1">
        <v>62.8</v>
      </c>
      <c r="BE33" s="1">
        <v>62.1</v>
      </c>
      <c r="BF33" s="1">
        <v>63.4</v>
      </c>
      <c r="BG33" s="1">
        <v>61.5</v>
      </c>
      <c r="BH33" s="1">
        <v>63.3</v>
      </c>
      <c r="BI33" s="1">
        <v>66.599999999999994</v>
      </c>
      <c r="BJ33" s="1">
        <v>63.5</v>
      </c>
      <c r="BK33" s="38">
        <v>66.099999999999994</v>
      </c>
      <c r="BL33" s="1">
        <v>72.900000000000006</v>
      </c>
      <c r="BM33" s="1">
        <v>81.900000000000006</v>
      </c>
      <c r="BN33" s="71">
        <v>83.6</v>
      </c>
      <c r="BO33" s="71">
        <v>130.1</v>
      </c>
      <c r="BP33" s="71">
        <v>174.2</v>
      </c>
      <c r="BQ33" s="71">
        <v>166.9</v>
      </c>
      <c r="BR33" s="1">
        <v>167.8</v>
      </c>
    </row>
    <row r="34" spans="1:70" ht="12.75" customHeight="1" x14ac:dyDescent="0.2">
      <c r="A34" s="12" t="s">
        <v>12</v>
      </c>
      <c r="B34" s="12">
        <v>930.7</v>
      </c>
      <c r="C34" s="12">
        <v>1409.3000000000002</v>
      </c>
      <c r="D34" s="12">
        <v>1502.9999999999998</v>
      </c>
      <c r="E34" s="12">
        <v>1585.8000000000002</v>
      </c>
      <c r="F34" s="12">
        <v>1699.4</v>
      </c>
      <c r="G34" s="12">
        <v>1695.2</v>
      </c>
      <c r="H34" s="12">
        <v>1815.4</v>
      </c>
      <c r="I34" s="12">
        <v>1865.5999999999997</v>
      </c>
      <c r="J34" s="12">
        <v>1908.6</v>
      </c>
      <c r="K34" s="12">
        <v>1906.1</v>
      </c>
      <c r="L34" s="12">
        <v>2080.1</v>
      </c>
      <c r="M34" s="12">
        <v>2082.8000000000002</v>
      </c>
      <c r="N34" s="12">
        <v>2106.1</v>
      </c>
      <c r="O34" s="12">
        <v>1955.6</v>
      </c>
      <c r="P34" s="12">
        <v>1984.6999999999998</v>
      </c>
      <c r="Q34" s="12">
        <v>1942.4</v>
      </c>
      <c r="R34" s="12">
        <v>2073.1999999999998</v>
      </c>
      <c r="S34" s="12">
        <v>2169</v>
      </c>
      <c r="T34" s="12">
        <v>2341.6000000000004</v>
      </c>
      <c r="U34" s="12">
        <v>2446.7999999999997</v>
      </c>
      <c r="V34" s="12">
        <v>2617.8999999999996</v>
      </c>
      <c r="W34" s="12">
        <v>2599.6999999999998</v>
      </c>
      <c r="X34" s="12">
        <v>2698.9</v>
      </c>
      <c r="Y34" s="12">
        <v>2629.7000000000003</v>
      </c>
      <c r="Z34" s="12">
        <v>2337</v>
      </c>
      <c r="AA34" s="12">
        <v>2214.9</v>
      </c>
      <c r="AB34" s="12">
        <v>2081.6999999999998</v>
      </c>
      <c r="AC34" s="12">
        <v>2121.2999999999997</v>
      </c>
      <c r="AD34" s="12">
        <v>2188.4</v>
      </c>
      <c r="AE34" s="12">
        <v>2196</v>
      </c>
      <c r="AF34" s="12">
        <v>2167.4</v>
      </c>
      <c r="AG34" s="12">
        <v>2197.1000000000004</v>
      </c>
      <c r="AH34" s="12">
        <v>2155.4999999999995</v>
      </c>
      <c r="AI34" s="12">
        <v>2066.1</v>
      </c>
      <c r="AJ34" s="12">
        <v>2113.4999999999995</v>
      </c>
      <c r="AK34" s="12">
        <v>1946.5</v>
      </c>
      <c r="AL34" s="12">
        <v>1817.0000000000002</v>
      </c>
      <c r="AM34" s="12">
        <v>2687.7</v>
      </c>
      <c r="AN34" s="12">
        <v>2752.7</v>
      </c>
      <c r="AO34" s="12">
        <v>2795.1</v>
      </c>
      <c r="AP34" s="12">
        <v>2487.6999999999998</v>
      </c>
      <c r="AQ34" s="12">
        <v>2138.6999999999998</v>
      </c>
      <c r="AR34" s="12">
        <v>2073.8000000000002</v>
      </c>
      <c r="AS34" s="12">
        <v>2593.1999999999998</v>
      </c>
      <c r="AT34" s="12">
        <v>3220.1</v>
      </c>
      <c r="AU34" s="12">
        <v>3136.3</v>
      </c>
      <c r="AV34" s="12">
        <v>3204.2</v>
      </c>
      <c r="AW34" s="12">
        <v>3169.3</v>
      </c>
      <c r="AX34" s="12">
        <v>3161.8</v>
      </c>
      <c r="AY34" s="12">
        <v>3066</v>
      </c>
      <c r="AZ34" s="12">
        <v>3142.3</v>
      </c>
      <c r="BA34" s="12">
        <v>3145.5</v>
      </c>
      <c r="BB34" s="12">
        <v>3034.9</v>
      </c>
      <c r="BC34" s="12">
        <v>2666.9</v>
      </c>
      <c r="BD34" s="12">
        <v>2609.4</v>
      </c>
      <c r="BE34" s="12">
        <v>2029</v>
      </c>
      <c r="BF34" s="12">
        <v>2425</v>
      </c>
      <c r="BG34" s="12">
        <v>1985.6</v>
      </c>
      <c r="BH34" s="12">
        <v>1770.6</v>
      </c>
      <c r="BI34" s="12">
        <v>1691.8</v>
      </c>
      <c r="BJ34" s="12">
        <v>2237.3000000000002</v>
      </c>
      <c r="BK34" s="40">
        <v>2341.6999999999998</v>
      </c>
      <c r="BL34" s="12">
        <v>2711.7</v>
      </c>
      <c r="BM34" s="12">
        <v>3100.4</v>
      </c>
      <c r="BN34" s="74">
        <v>3913.8</v>
      </c>
      <c r="BO34" s="74">
        <v>4590.6000000000004</v>
      </c>
      <c r="BP34" s="74">
        <v>4970.1000000000004</v>
      </c>
      <c r="BQ34" s="74">
        <v>5030.7</v>
      </c>
      <c r="BR34" s="12">
        <v>5118.3</v>
      </c>
    </row>
    <row r="35" spans="1:70" ht="12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38"/>
      <c r="BL35" s="1"/>
      <c r="BM35" s="1"/>
      <c r="BN35" s="71"/>
      <c r="BO35" s="71"/>
      <c r="BP35" s="71"/>
      <c r="BQ35" s="71"/>
      <c r="BR35" s="1"/>
    </row>
    <row r="36" spans="1:70" s="69" customFormat="1" ht="12.75" customHeight="1" x14ac:dyDescent="0.2">
      <c r="A36" s="38" t="s">
        <v>169</v>
      </c>
      <c r="B36" s="38">
        <v>32.1</v>
      </c>
      <c r="C36" s="38">
        <v>35.9</v>
      </c>
      <c r="D36" s="38">
        <v>28.8</v>
      </c>
      <c r="E36" s="38">
        <v>31.8</v>
      </c>
      <c r="F36" s="38">
        <v>36.200000000000003</v>
      </c>
      <c r="G36" s="38">
        <v>40.799999999999997</v>
      </c>
      <c r="H36" s="38">
        <v>31.4</v>
      </c>
      <c r="I36" s="38">
        <v>32.6</v>
      </c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75"/>
      <c r="BO36" s="75"/>
      <c r="BP36" s="75"/>
      <c r="BQ36" s="75"/>
      <c r="BR36" s="38"/>
    </row>
    <row r="37" spans="1:70" ht="12.75" customHeight="1" x14ac:dyDescent="0.2">
      <c r="A37" s="1" t="s">
        <v>14</v>
      </c>
      <c r="B37" s="1">
        <v>355.3</v>
      </c>
      <c r="C37" s="1">
        <v>358.6</v>
      </c>
      <c r="D37" s="1">
        <v>362.6</v>
      </c>
      <c r="E37" s="1">
        <v>354.8</v>
      </c>
      <c r="F37" s="1">
        <v>359.2</v>
      </c>
      <c r="G37" s="1">
        <v>362.5</v>
      </c>
      <c r="H37" s="1">
        <v>363.8</v>
      </c>
      <c r="I37" s="1">
        <v>369.2</v>
      </c>
      <c r="J37" s="1">
        <v>374.4</v>
      </c>
      <c r="K37" s="1">
        <v>379.2</v>
      </c>
      <c r="L37" s="1">
        <v>387.1</v>
      </c>
      <c r="M37" s="1">
        <v>376.1</v>
      </c>
      <c r="N37" s="1">
        <v>382.5</v>
      </c>
      <c r="O37" s="1">
        <v>388.5</v>
      </c>
      <c r="P37" s="1">
        <v>394.9</v>
      </c>
      <c r="Q37" s="1">
        <v>445.1</v>
      </c>
      <c r="R37" s="1">
        <v>454</v>
      </c>
      <c r="S37" s="1">
        <v>465.2</v>
      </c>
      <c r="T37" s="1">
        <v>470.7</v>
      </c>
      <c r="U37" s="1">
        <v>475.4</v>
      </c>
      <c r="V37" s="1">
        <v>483.7</v>
      </c>
      <c r="W37" s="1">
        <v>494.2</v>
      </c>
      <c r="X37" s="1">
        <v>507.8</v>
      </c>
      <c r="Y37" s="1">
        <v>527.1</v>
      </c>
      <c r="Z37" s="1">
        <v>979.3</v>
      </c>
      <c r="AA37" s="1">
        <v>1104.4000000000001</v>
      </c>
      <c r="AB37" s="1">
        <v>1323.8</v>
      </c>
      <c r="AC37" s="1">
        <v>1235.5</v>
      </c>
      <c r="AD37" s="1">
        <v>1199</v>
      </c>
      <c r="AE37" s="1">
        <v>1145.5999999999999</v>
      </c>
      <c r="AF37" s="1">
        <v>1172.4000000000001</v>
      </c>
      <c r="AG37" s="1">
        <v>1079.3</v>
      </c>
      <c r="AH37" s="1">
        <v>1226.5999999999999</v>
      </c>
      <c r="AI37" s="1">
        <v>1378.2</v>
      </c>
      <c r="AJ37" s="1">
        <v>1581.5</v>
      </c>
      <c r="AK37" s="1">
        <v>1758.2</v>
      </c>
      <c r="AL37" s="1">
        <v>2218.1</v>
      </c>
      <c r="AM37" s="1">
        <v>1589.7</v>
      </c>
      <c r="AN37" s="1">
        <v>1584.8</v>
      </c>
      <c r="AO37" s="1">
        <v>1611.7</v>
      </c>
      <c r="AP37" s="1">
        <v>1979.7</v>
      </c>
      <c r="AQ37" s="1">
        <v>2415.8000000000002</v>
      </c>
      <c r="AR37" s="1">
        <v>2569.6</v>
      </c>
      <c r="AS37" s="1">
        <v>2107.8000000000002</v>
      </c>
      <c r="AT37" s="1">
        <v>1604.2</v>
      </c>
      <c r="AU37" s="1">
        <v>1528.2</v>
      </c>
      <c r="AV37" s="1">
        <v>1521.8</v>
      </c>
      <c r="AW37" s="1">
        <v>1618.3</v>
      </c>
      <c r="AX37" s="1">
        <v>1691.8</v>
      </c>
      <c r="AY37" s="1">
        <v>1721.2</v>
      </c>
      <c r="AZ37" s="1">
        <v>1710.3</v>
      </c>
      <c r="BA37" s="1">
        <v>1795</v>
      </c>
      <c r="BB37" s="1">
        <v>2009</v>
      </c>
      <c r="BC37" s="1">
        <v>2310.9</v>
      </c>
      <c r="BD37" s="1">
        <v>2605.1</v>
      </c>
      <c r="BE37" s="1">
        <v>2275.3000000000002</v>
      </c>
      <c r="BF37" s="1">
        <v>1855.6</v>
      </c>
      <c r="BG37" s="1">
        <v>2391.9</v>
      </c>
      <c r="BH37" s="1">
        <v>2645.4</v>
      </c>
      <c r="BI37" s="1">
        <v>2713.4</v>
      </c>
      <c r="BJ37" s="1">
        <v>2284.6999999999998</v>
      </c>
      <c r="BK37" s="38">
        <v>2236.1</v>
      </c>
      <c r="BL37" s="1">
        <v>2167</v>
      </c>
      <c r="BM37" s="1">
        <v>1813.4</v>
      </c>
      <c r="BN37" s="71">
        <v>1358.5</v>
      </c>
      <c r="BO37" s="71">
        <v>663.6</v>
      </c>
      <c r="BP37" s="71">
        <v>689.3</v>
      </c>
      <c r="BQ37" s="71">
        <v>768.9</v>
      </c>
      <c r="BR37" s="1">
        <v>771.1</v>
      </c>
    </row>
    <row r="38" spans="1:70" ht="12.75" customHeight="1" x14ac:dyDescent="0.2">
      <c r="A38" s="1" t="s">
        <v>55</v>
      </c>
      <c r="B38" s="1">
        <v>182.3</v>
      </c>
      <c r="C38" s="1">
        <v>191.4</v>
      </c>
      <c r="D38" s="1">
        <v>198.4</v>
      </c>
      <c r="E38" s="1">
        <v>189</v>
      </c>
      <c r="F38" s="1">
        <v>198.29999999999998</v>
      </c>
      <c r="G38" s="1">
        <v>222.3</v>
      </c>
      <c r="H38" s="1">
        <v>235.6</v>
      </c>
      <c r="I38" s="1">
        <v>245</v>
      </c>
      <c r="J38" s="1">
        <v>250.8</v>
      </c>
      <c r="K38" s="1">
        <v>255.3</v>
      </c>
      <c r="L38" s="1">
        <v>257.60000000000002</v>
      </c>
      <c r="M38" s="1">
        <v>261</v>
      </c>
      <c r="N38" s="1">
        <v>262.3</v>
      </c>
      <c r="O38" s="1">
        <v>216.6</v>
      </c>
      <c r="P38" s="1">
        <v>241.1</v>
      </c>
      <c r="Q38" s="1">
        <v>281.89999999999998</v>
      </c>
      <c r="R38" s="1">
        <v>289.59999999999997</v>
      </c>
      <c r="S38" s="1">
        <v>288</v>
      </c>
      <c r="T38" s="1">
        <v>307.60000000000002</v>
      </c>
      <c r="U38" s="1">
        <v>270.39999999999998</v>
      </c>
      <c r="V38" s="1">
        <v>249.3</v>
      </c>
      <c r="W38" s="1">
        <v>232.7</v>
      </c>
      <c r="X38" s="1">
        <v>243.29999999999998</v>
      </c>
      <c r="Y38" s="1">
        <v>255.2</v>
      </c>
      <c r="Z38" s="1">
        <v>250.2</v>
      </c>
      <c r="AA38" s="1">
        <v>264.2</v>
      </c>
      <c r="AB38" s="1">
        <v>289.39999999999998</v>
      </c>
      <c r="AC38" s="1">
        <v>196.8</v>
      </c>
      <c r="AD38" s="1">
        <v>199</v>
      </c>
      <c r="AE38" s="1">
        <v>194.7</v>
      </c>
      <c r="AF38" s="1">
        <v>181.1</v>
      </c>
      <c r="AG38" s="1">
        <v>182.7</v>
      </c>
      <c r="AH38" s="1">
        <v>185.5</v>
      </c>
      <c r="AI38" s="1">
        <v>195.8</v>
      </c>
      <c r="AJ38" s="1">
        <v>210.5</v>
      </c>
      <c r="AK38" s="1">
        <v>225.5</v>
      </c>
      <c r="AL38" s="1">
        <v>194.1</v>
      </c>
      <c r="AM38" s="1">
        <v>183.4</v>
      </c>
      <c r="AN38" s="1">
        <v>198.6</v>
      </c>
      <c r="AO38" s="1">
        <v>217</v>
      </c>
      <c r="AP38" s="1">
        <v>227.2</v>
      </c>
      <c r="AQ38" s="1">
        <v>227.2</v>
      </c>
      <c r="AR38" s="1">
        <v>242.6</v>
      </c>
      <c r="AS38" s="1">
        <v>247.4</v>
      </c>
      <c r="AT38" s="1">
        <f>207.8+4.2</f>
        <v>212</v>
      </c>
      <c r="AU38" s="1">
        <f>212.1+4.8</f>
        <v>216.9</v>
      </c>
      <c r="AV38" s="1">
        <f>213.3+2.2</f>
        <v>215.5</v>
      </c>
      <c r="AW38" s="1">
        <f>231.6+1.5</f>
        <v>233.1</v>
      </c>
      <c r="AX38" s="1">
        <f>232.5+1.8</f>
        <v>234.3</v>
      </c>
      <c r="AY38" s="1">
        <f>224.3+2.2</f>
        <v>226.5</v>
      </c>
      <c r="AZ38" s="1">
        <v>218.2</v>
      </c>
      <c r="BA38" s="1">
        <v>220.1</v>
      </c>
      <c r="BB38" s="1">
        <v>223.8</v>
      </c>
      <c r="BC38" s="1">
        <v>227.4</v>
      </c>
      <c r="BD38" s="1">
        <v>223.3</v>
      </c>
      <c r="BE38" s="1">
        <v>232.6</v>
      </c>
      <c r="BF38" s="1">
        <v>229</v>
      </c>
      <c r="BG38" s="1">
        <v>226.8</v>
      </c>
      <c r="BH38" s="1">
        <v>228.9</v>
      </c>
      <c r="BI38" s="1">
        <v>233.8</v>
      </c>
      <c r="BJ38" s="1">
        <v>236.5</v>
      </c>
      <c r="BK38" s="38">
        <v>234.8</v>
      </c>
      <c r="BL38" s="1">
        <v>239.3</v>
      </c>
      <c r="BM38" s="1">
        <v>247.7</v>
      </c>
      <c r="BN38" s="71">
        <v>243</v>
      </c>
      <c r="BO38" s="71">
        <v>223</v>
      </c>
      <c r="BP38" s="71">
        <v>219.2</v>
      </c>
      <c r="BQ38" s="71">
        <v>212.6</v>
      </c>
      <c r="BR38" s="1">
        <v>211.7</v>
      </c>
    </row>
    <row r="39" spans="1:70" ht="12.75" customHeight="1" x14ac:dyDescent="0.2">
      <c r="A39" s="1" t="s">
        <v>60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>
        <v>45.9</v>
      </c>
      <c r="AM39" s="1">
        <v>48.2</v>
      </c>
      <c r="AN39" s="1">
        <v>50.3</v>
      </c>
      <c r="AO39" s="1">
        <v>52.8</v>
      </c>
      <c r="AP39" s="1">
        <v>55.2</v>
      </c>
      <c r="AQ39" s="1">
        <v>57.7</v>
      </c>
      <c r="AR39" s="1">
        <v>63.1</v>
      </c>
      <c r="AS39" s="1">
        <v>73.7</v>
      </c>
      <c r="AT39" s="1">
        <f>76.3-4.2</f>
        <v>72.099999999999994</v>
      </c>
      <c r="AU39" s="1">
        <f>78.8-4.8</f>
        <v>74</v>
      </c>
      <c r="AV39" s="1">
        <f>41.3+1.2</f>
        <v>42.5</v>
      </c>
      <c r="AW39" s="1">
        <f>46.7+1.3</f>
        <v>48</v>
      </c>
      <c r="AX39" s="1">
        <f>49+1.3</f>
        <v>50.3</v>
      </c>
      <c r="AY39" s="1">
        <f>66.2+1.5</f>
        <v>67.7</v>
      </c>
      <c r="AZ39" s="1">
        <v>70</v>
      </c>
      <c r="BA39" s="1">
        <v>88.3</v>
      </c>
      <c r="BB39" s="1">
        <v>75</v>
      </c>
      <c r="BC39" s="1">
        <v>70.8</v>
      </c>
      <c r="BD39" s="1">
        <v>72.599999999999994</v>
      </c>
      <c r="BE39" s="1">
        <v>82</v>
      </c>
      <c r="BF39" s="1">
        <v>83</v>
      </c>
      <c r="BG39" s="1">
        <v>82</v>
      </c>
      <c r="BH39" s="1">
        <v>82</v>
      </c>
      <c r="BI39" s="1">
        <v>80.3</v>
      </c>
      <c r="BJ39" s="1">
        <v>80.3</v>
      </c>
      <c r="BK39" s="38">
        <v>98.8</v>
      </c>
      <c r="BL39" s="1">
        <v>111.3</v>
      </c>
      <c r="BM39" s="1">
        <v>117.5</v>
      </c>
      <c r="BN39" s="71">
        <v>120.5</v>
      </c>
      <c r="BO39" s="71">
        <v>123.5</v>
      </c>
      <c r="BP39" s="71">
        <v>126.5</v>
      </c>
      <c r="BQ39" s="71">
        <v>90.2</v>
      </c>
      <c r="BR39" s="1">
        <v>94.6</v>
      </c>
    </row>
    <row r="40" spans="1:70" ht="12.75" customHeight="1" x14ac:dyDescent="0.2">
      <c r="A40" s="1" t="s">
        <v>56</v>
      </c>
      <c r="B40" s="1">
        <v>17</v>
      </c>
      <c r="C40" s="1">
        <v>17.5</v>
      </c>
      <c r="D40" s="1">
        <v>19.600000000000001</v>
      </c>
      <c r="E40" s="1">
        <v>13.6</v>
      </c>
      <c r="F40" s="1">
        <v>30.9</v>
      </c>
      <c r="G40" s="1">
        <v>28.8</v>
      </c>
      <c r="H40" s="1">
        <v>30.6</v>
      </c>
      <c r="I40" s="1">
        <v>40.4</v>
      </c>
      <c r="J40" s="1">
        <v>53.3</v>
      </c>
      <c r="K40" s="1">
        <v>49.8</v>
      </c>
      <c r="L40" s="1">
        <v>42.54</v>
      </c>
      <c r="M40" s="1">
        <v>51.5</v>
      </c>
      <c r="N40" s="1">
        <v>47.2</v>
      </c>
      <c r="O40" s="1">
        <v>51.2</v>
      </c>
      <c r="P40" s="1">
        <v>52.4</v>
      </c>
      <c r="Q40" s="1">
        <v>13.6</v>
      </c>
      <c r="R40" s="1">
        <v>15.2</v>
      </c>
      <c r="S40" s="1">
        <v>12.9</v>
      </c>
      <c r="T40" s="1">
        <v>34.200000000000003</v>
      </c>
      <c r="U40" s="1">
        <v>36</v>
      </c>
      <c r="V40" s="1">
        <v>52.1</v>
      </c>
      <c r="W40" s="1">
        <v>51.4</v>
      </c>
      <c r="X40" s="1">
        <v>39</v>
      </c>
      <c r="Y40" s="1">
        <v>33.799999999999997</v>
      </c>
      <c r="Z40" s="1">
        <v>1.8</v>
      </c>
      <c r="AA40" s="1">
        <v>3.5</v>
      </c>
      <c r="AB40" s="1">
        <v>5.8</v>
      </c>
      <c r="AC40" s="1">
        <v>2.8</v>
      </c>
      <c r="AD40" s="1">
        <v>2.5</v>
      </c>
      <c r="AE40" s="1">
        <v>2.8</v>
      </c>
      <c r="AF40" s="1">
        <v>2.9</v>
      </c>
      <c r="AG40" s="1">
        <v>1.5</v>
      </c>
      <c r="AH40" s="1">
        <v>3.8</v>
      </c>
      <c r="AI40" s="1">
        <v>3.7</v>
      </c>
      <c r="AJ40" s="1">
        <v>3.8</v>
      </c>
      <c r="AK40" s="1">
        <v>3.6</v>
      </c>
      <c r="AL40" s="1">
        <v>4</v>
      </c>
      <c r="AM40" s="1">
        <v>3.8</v>
      </c>
      <c r="AN40" s="1">
        <v>4</v>
      </c>
      <c r="AO40" s="1">
        <v>3.4</v>
      </c>
      <c r="AP40" s="1">
        <v>3.4</v>
      </c>
      <c r="AQ40" s="1">
        <v>3.5</v>
      </c>
      <c r="AR40" s="1">
        <v>3.4</v>
      </c>
      <c r="AS40" s="1">
        <v>6.2</v>
      </c>
      <c r="AT40" s="1">
        <v>3.9</v>
      </c>
      <c r="AU40" s="1">
        <v>4.0999999999999996</v>
      </c>
      <c r="AV40" s="1">
        <v>4</v>
      </c>
      <c r="AW40" s="1">
        <v>4.2</v>
      </c>
      <c r="AX40" s="1">
        <v>4.5</v>
      </c>
      <c r="AY40" s="1">
        <v>9.5</v>
      </c>
      <c r="AZ40" s="1">
        <v>9.6</v>
      </c>
      <c r="BA40" s="1">
        <v>9.8000000000000007</v>
      </c>
      <c r="BB40" s="1">
        <v>10.5</v>
      </c>
      <c r="BC40" s="1">
        <v>11</v>
      </c>
      <c r="BD40" s="1">
        <v>10.1</v>
      </c>
      <c r="BE40" s="1">
        <v>9.1999999999999993</v>
      </c>
      <c r="BF40" s="1">
        <v>8.8000000000000007</v>
      </c>
      <c r="BG40" s="1">
        <v>8.6</v>
      </c>
      <c r="BH40" s="1">
        <v>8.5</v>
      </c>
      <c r="BI40" s="1">
        <v>9.1</v>
      </c>
      <c r="BJ40" s="1">
        <v>8.9</v>
      </c>
      <c r="BK40" s="38">
        <v>5.8</v>
      </c>
      <c r="BL40" s="1">
        <v>6.4</v>
      </c>
      <c r="BM40" s="1">
        <v>9.6999999999999993</v>
      </c>
      <c r="BN40" s="71">
        <v>11.1</v>
      </c>
      <c r="BO40" s="71">
        <v>9.9</v>
      </c>
      <c r="BP40" s="71">
        <v>37.6</v>
      </c>
      <c r="BQ40" s="71">
        <v>35.6</v>
      </c>
      <c r="BR40" s="1">
        <v>35.6</v>
      </c>
    </row>
    <row r="41" spans="1:70" ht="12.75" customHeight="1" x14ac:dyDescent="0.2">
      <c r="A41" s="1" t="s">
        <v>13</v>
      </c>
      <c r="B41" s="1">
        <v>883.9</v>
      </c>
      <c r="C41" s="1">
        <v>442.9</v>
      </c>
      <c r="D41" s="1">
        <v>377.8</v>
      </c>
      <c r="E41" s="1">
        <v>321.89999999999998</v>
      </c>
      <c r="F41" s="1">
        <v>248.3</v>
      </c>
      <c r="G41" s="1">
        <v>236.4</v>
      </c>
      <c r="H41" s="1">
        <v>236.2</v>
      </c>
      <c r="I41" s="1">
        <v>164.2</v>
      </c>
      <c r="J41" s="1">
        <v>151</v>
      </c>
      <c r="K41" s="1">
        <v>152.9</v>
      </c>
      <c r="L41" s="1">
        <v>169.8</v>
      </c>
      <c r="M41" s="1">
        <v>158.69999999999999</v>
      </c>
      <c r="N41" s="1">
        <v>161</v>
      </c>
      <c r="O41" s="1">
        <v>283.2</v>
      </c>
      <c r="P41" s="1">
        <v>354.5</v>
      </c>
      <c r="Q41" s="1">
        <v>363.8</v>
      </c>
      <c r="R41" s="1">
        <v>411.7</v>
      </c>
      <c r="S41" s="1">
        <v>352.8</v>
      </c>
      <c r="T41" s="1">
        <v>313.89999999999998</v>
      </c>
      <c r="U41" s="1">
        <v>407.1</v>
      </c>
      <c r="V41" s="1">
        <v>457.4</v>
      </c>
      <c r="W41" s="1">
        <v>456.8</v>
      </c>
      <c r="X41" s="1">
        <v>441.7</v>
      </c>
      <c r="Y41" s="1">
        <v>662.1</v>
      </c>
      <c r="Z41" s="1">
        <v>950.9</v>
      </c>
      <c r="AA41" s="1">
        <v>865.8</v>
      </c>
      <c r="AB41" s="1">
        <v>911.2</v>
      </c>
      <c r="AC41" s="1">
        <v>958.5</v>
      </c>
      <c r="AD41" s="1">
        <v>941.6</v>
      </c>
      <c r="AE41" s="1">
        <v>1285</v>
      </c>
      <c r="AF41" s="1">
        <v>1273.2</v>
      </c>
      <c r="AG41" s="1">
        <v>1247.4000000000001</v>
      </c>
      <c r="AH41" s="1">
        <v>1157.5999999999999</v>
      </c>
      <c r="AI41" s="1">
        <v>1140.3</v>
      </c>
      <c r="AJ41" s="1">
        <v>1300.2</v>
      </c>
      <c r="AK41" s="1">
        <v>1318.2</v>
      </c>
      <c r="AL41" s="1">
        <v>1357.4</v>
      </c>
      <c r="AM41" s="1">
        <v>1333.4</v>
      </c>
      <c r="AN41" s="1">
        <v>1305.8</v>
      </c>
      <c r="AO41" s="1">
        <v>1136.7</v>
      </c>
      <c r="AP41" s="1">
        <v>1115.2</v>
      </c>
      <c r="AQ41" s="1">
        <v>1121.3</v>
      </c>
      <c r="AR41" s="1">
        <v>994</v>
      </c>
      <c r="AS41" s="1">
        <v>791.1</v>
      </c>
      <c r="AT41" s="1">
        <v>958.7</v>
      </c>
      <c r="AU41" s="1">
        <v>805.4</v>
      </c>
      <c r="AV41" s="1">
        <v>808.4</v>
      </c>
      <c r="AW41" s="1">
        <v>800.4</v>
      </c>
      <c r="AX41" s="1">
        <v>874</v>
      </c>
      <c r="AY41" s="1">
        <v>940.3</v>
      </c>
      <c r="AZ41" s="1">
        <v>888</v>
      </c>
      <c r="BA41" s="1">
        <v>894.7</v>
      </c>
      <c r="BB41" s="1">
        <v>1180</v>
      </c>
      <c r="BC41" s="1">
        <v>1056.0999999999999</v>
      </c>
      <c r="BD41" s="1">
        <v>1055.5</v>
      </c>
      <c r="BE41" s="1">
        <v>1049</v>
      </c>
      <c r="BF41" s="1">
        <v>1053.3</v>
      </c>
      <c r="BG41" s="1">
        <v>1349.7</v>
      </c>
      <c r="BH41" s="1">
        <v>1336.2</v>
      </c>
      <c r="BI41" s="1">
        <v>1322.7</v>
      </c>
      <c r="BJ41" s="1">
        <v>1031.2</v>
      </c>
      <c r="BK41" s="38">
        <v>1022.8</v>
      </c>
      <c r="BL41" s="1">
        <v>1062</v>
      </c>
      <c r="BM41" s="1">
        <v>1064</v>
      </c>
      <c r="BN41" s="71">
        <v>937.6</v>
      </c>
      <c r="BO41" s="71">
        <v>1095.0999999999999</v>
      </c>
      <c r="BP41" s="71">
        <v>1105</v>
      </c>
      <c r="BQ41" s="71">
        <v>1085.5999999999999</v>
      </c>
      <c r="BR41" s="1">
        <v>1179.9000000000001</v>
      </c>
    </row>
    <row r="42" spans="1:70" ht="12.75" customHeight="1" x14ac:dyDescent="0.2">
      <c r="A42" s="1" t="s">
        <v>58</v>
      </c>
      <c r="B42" s="1">
        <v>62.7</v>
      </c>
      <c r="C42" s="1">
        <v>81.400000000000006</v>
      </c>
      <c r="D42" s="1">
        <v>113.8</v>
      </c>
      <c r="E42" s="1">
        <v>221.4</v>
      </c>
      <c r="F42" s="1">
        <v>328.3</v>
      </c>
      <c r="G42" s="1">
        <v>448.9</v>
      </c>
      <c r="H42" s="1">
        <v>556.20000000000005</v>
      </c>
      <c r="I42" s="1">
        <v>609.5</v>
      </c>
      <c r="J42" s="1">
        <v>718.3</v>
      </c>
      <c r="K42" s="1">
        <v>744.9</v>
      </c>
      <c r="L42" s="1">
        <v>769.7</v>
      </c>
      <c r="M42" s="1">
        <v>855.6</v>
      </c>
      <c r="N42" s="1">
        <v>915.5</v>
      </c>
      <c r="O42" s="1">
        <v>864.4</v>
      </c>
      <c r="P42" s="1">
        <v>772.3</v>
      </c>
      <c r="Q42" s="1">
        <v>763</v>
      </c>
      <c r="R42" s="1">
        <v>747.6</v>
      </c>
      <c r="S42" s="1">
        <v>752.3</v>
      </c>
      <c r="T42" s="1">
        <v>778.4</v>
      </c>
      <c r="U42" s="1">
        <v>873</v>
      </c>
      <c r="V42" s="1">
        <v>1043.2</v>
      </c>
      <c r="W42" s="1">
        <v>1060.2</v>
      </c>
      <c r="X42" s="1">
        <v>1067.8</v>
      </c>
      <c r="Y42" s="1">
        <v>1007.8</v>
      </c>
      <c r="Z42" s="1">
        <v>959.1</v>
      </c>
      <c r="AA42" s="1">
        <v>907.7</v>
      </c>
      <c r="AB42" s="1">
        <v>874.7</v>
      </c>
      <c r="AC42" s="1">
        <v>816.6</v>
      </c>
      <c r="AD42" s="1">
        <v>746.5</v>
      </c>
      <c r="AE42" s="1">
        <v>704.2</v>
      </c>
      <c r="AF42" s="1">
        <v>631.1</v>
      </c>
      <c r="AG42" s="1">
        <v>565.79999999999995</v>
      </c>
      <c r="AH42" s="1">
        <v>534.1</v>
      </c>
      <c r="AI42" s="1">
        <v>605.4</v>
      </c>
      <c r="AJ42" s="1">
        <v>540.70000000000005</v>
      </c>
      <c r="AK42" s="1">
        <v>530.29999999999995</v>
      </c>
      <c r="AL42" s="1">
        <v>9.8000000000000114</v>
      </c>
      <c r="AM42" s="1">
        <v>2.3999999999999773</v>
      </c>
      <c r="AN42" s="1">
        <v>0.40000000000003411</v>
      </c>
      <c r="AO42" s="1">
        <v>2.6</v>
      </c>
      <c r="AP42" s="1">
        <v>3.8</v>
      </c>
      <c r="AQ42" s="1">
        <v>4.9000000000000004</v>
      </c>
      <c r="AR42" s="1">
        <v>3.3</v>
      </c>
      <c r="AS42" s="1">
        <v>2.2999999999999998</v>
      </c>
      <c r="AT42" s="1">
        <v>1.6</v>
      </c>
      <c r="AU42" s="1">
        <v>1.2</v>
      </c>
      <c r="AV42" s="1">
        <v>1.2</v>
      </c>
      <c r="AW42" s="1">
        <v>0.5</v>
      </c>
      <c r="AX42" s="1">
        <v>0.6</v>
      </c>
      <c r="AY42" s="1">
        <v>0.5</v>
      </c>
      <c r="AZ42" s="1">
        <v>0.5</v>
      </c>
      <c r="BA42" s="1">
        <v>0.4</v>
      </c>
      <c r="BB42" s="1">
        <v>0.5</v>
      </c>
      <c r="BC42" s="1">
        <v>0.2</v>
      </c>
      <c r="BD42" s="1">
        <v>0.5</v>
      </c>
      <c r="BE42" s="1">
        <v>0.1</v>
      </c>
      <c r="BF42" s="1">
        <v>0.7</v>
      </c>
      <c r="BG42" s="1">
        <v>0</v>
      </c>
      <c r="BH42" s="1">
        <v>0.3</v>
      </c>
      <c r="BI42" s="1">
        <v>0.1</v>
      </c>
      <c r="BJ42" s="1">
        <v>0.5</v>
      </c>
      <c r="BK42" s="38">
        <v>0.4</v>
      </c>
      <c r="BL42" s="1">
        <v>0.2</v>
      </c>
      <c r="BM42" s="1">
        <v>13.4</v>
      </c>
      <c r="BN42" s="71">
        <v>10.3</v>
      </c>
      <c r="BO42" s="71">
        <v>12</v>
      </c>
      <c r="BP42" s="71">
        <v>23.3</v>
      </c>
      <c r="BQ42" s="71">
        <v>24.9</v>
      </c>
      <c r="BR42" s="1">
        <v>24.4</v>
      </c>
    </row>
    <row r="43" spans="1:70" ht="12.75" customHeight="1" x14ac:dyDescent="0.2">
      <c r="A43" s="1" t="s">
        <v>146</v>
      </c>
      <c r="B43" s="1">
        <v>3.1</v>
      </c>
      <c r="C43" s="1">
        <v>2.8</v>
      </c>
      <c r="D43" s="1">
        <v>1.7</v>
      </c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>
        <v>496.3</v>
      </c>
      <c r="AM43" s="1">
        <v>392.3</v>
      </c>
      <c r="AN43" s="1">
        <v>335.2</v>
      </c>
      <c r="AO43" s="1">
        <v>287.5</v>
      </c>
      <c r="AP43" s="1">
        <v>254.9</v>
      </c>
      <c r="AQ43" s="1">
        <v>218.5</v>
      </c>
      <c r="AR43" s="1">
        <v>202.9</v>
      </c>
      <c r="AS43" s="1">
        <v>164.2</v>
      </c>
      <c r="AT43" s="1">
        <v>148.19999999999999</v>
      </c>
      <c r="AU43" s="1">
        <v>137.5</v>
      </c>
      <c r="AV43" s="1">
        <v>125.6</v>
      </c>
      <c r="AW43" s="1">
        <v>112.6</v>
      </c>
      <c r="AX43" s="1">
        <v>95.4</v>
      </c>
      <c r="AY43" s="1">
        <v>95.1</v>
      </c>
      <c r="AZ43" s="1">
        <v>89.3</v>
      </c>
      <c r="BA43" s="1">
        <v>64.099999999999994</v>
      </c>
      <c r="BB43" s="1">
        <v>57.8</v>
      </c>
      <c r="BC43" s="1">
        <v>59</v>
      </c>
      <c r="BD43" s="1">
        <v>62.5</v>
      </c>
      <c r="BE43" s="1">
        <v>61.5</v>
      </c>
      <c r="BF43" s="1">
        <v>61.9</v>
      </c>
      <c r="BG43" s="1">
        <v>62.9</v>
      </c>
      <c r="BH43" s="1">
        <v>61.6</v>
      </c>
      <c r="BI43" s="1">
        <v>73</v>
      </c>
      <c r="BJ43" s="1">
        <v>69.2</v>
      </c>
      <c r="BK43" s="38">
        <v>68.599999999999994</v>
      </c>
      <c r="BL43" s="1">
        <v>68.7</v>
      </c>
      <c r="BM43" s="1">
        <v>56.3</v>
      </c>
      <c r="BN43" s="71">
        <v>203.6</v>
      </c>
      <c r="BO43" s="71">
        <v>177.4</v>
      </c>
      <c r="BP43" s="71">
        <v>214.9</v>
      </c>
      <c r="BQ43" s="71">
        <v>225.6</v>
      </c>
      <c r="BR43" s="1">
        <v>227.3</v>
      </c>
    </row>
    <row r="44" spans="1:70" ht="12.75" customHeight="1" x14ac:dyDescent="0.2">
      <c r="A44" s="12" t="s">
        <v>59</v>
      </c>
      <c r="B44" s="12">
        <v>1536.4</v>
      </c>
      <c r="C44" s="12">
        <v>1130.5</v>
      </c>
      <c r="D44" s="12">
        <v>1102.7</v>
      </c>
      <c r="E44" s="12">
        <v>1132.5</v>
      </c>
      <c r="F44" s="12">
        <v>1201.1999999999998</v>
      </c>
      <c r="G44" s="12">
        <v>1339.6999999999998</v>
      </c>
      <c r="H44" s="12">
        <v>1453.8</v>
      </c>
      <c r="I44" s="12">
        <v>1460.8999999999999</v>
      </c>
      <c r="J44" s="12">
        <v>1547.8</v>
      </c>
      <c r="K44" s="12">
        <v>1582.1</v>
      </c>
      <c r="L44" s="12">
        <v>1626.74</v>
      </c>
      <c r="M44" s="12">
        <v>1702.9</v>
      </c>
      <c r="N44" s="12">
        <v>1768.5</v>
      </c>
      <c r="O44" s="12">
        <v>1803.9</v>
      </c>
      <c r="P44" s="12">
        <v>1815.2</v>
      </c>
      <c r="Q44" s="12">
        <v>1867.4</v>
      </c>
      <c r="R44" s="12">
        <v>1918.1</v>
      </c>
      <c r="S44" s="12">
        <v>1871.2</v>
      </c>
      <c r="T44" s="12">
        <v>1904.8000000000002</v>
      </c>
      <c r="U44" s="12">
        <v>2061.9</v>
      </c>
      <c r="V44" s="12">
        <v>2285.6999999999998</v>
      </c>
      <c r="W44" s="12">
        <v>2295.3000000000002</v>
      </c>
      <c r="X44" s="12">
        <v>2299.6</v>
      </c>
      <c r="Y44" s="12">
        <v>2486</v>
      </c>
      <c r="Z44" s="12">
        <v>3141.2999999999997</v>
      </c>
      <c r="AA44" s="12">
        <v>3145.6000000000004</v>
      </c>
      <c r="AB44" s="12">
        <v>3404.8999999999996</v>
      </c>
      <c r="AC44" s="12">
        <v>3210.2</v>
      </c>
      <c r="AD44" s="12">
        <v>3088.6</v>
      </c>
      <c r="AE44" s="12">
        <v>3332.3</v>
      </c>
      <c r="AF44" s="12">
        <v>3260.7000000000003</v>
      </c>
      <c r="AG44" s="12">
        <v>3076.7</v>
      </c>
      <c r="AH44" s="12">
        <v>3107.6</v>
      </c>
      <c r="AI44" s="12">
        <v>3323.4</v>
      </c>
      <c r="AJ44" s="12">
        <v>3636.7</v>
      </c>
      <c r="AK44" s="12">
        <v>3835.8</v>
      </c>
      <c r="AL44" s="12">
        <v>4325.6000000000004</v>
      </c>
      <c r="AM44" s="12">
        <v>3553.2000000000003</v>
      </c>
      <c r="AN44" s="12">
        <v>3479.1</v>
      </c>
      <c r="AO44" s="12">
        <v>3311.7000000000003</v>
      </c>
      <c r="AP44" s="12">
        <v>3639.4</v>
      </c>
      <c r="AQ44" s="12">
        <v>4048.9</v>
      </c>
      <c r="AR44" s="12">
        <v>4078.9</v>
      </c>
      <c r="AS44" s="12">
        <v>3392.7</v>
      </c>
      <c r="AT44" s="12">
        <v>3000.7</v>
      </c>
      <c r="AU44" s="12">
        <v>2767.3</v>
      </c>
      <c r="AV44" s="12">
        <f>2715.6+2.2+1.2</f>
        <v>2718.9999999999995</v>
      </c>
      <c r="AW44" s="12">
        <f>2814.3+1.3+1.5</f>
        <v>2817.1000000000004</v>
      </c>
      <c r="AX44" s="12">
        <f>2947.8+1.3+1.8</f>
        <v>2950.9000000000005</v>
      </c>
      <c r="AY44" s="12">
        <f>3057.1+1.5+2.2</f>
        <v>3060.7999999999997</v>
      </c>
      <c r="AZ44" s="12">
        <v>2985.9</v>
      </c>
      <c r="BA44" s="12">
        <v>3072.4</v>
      </c>
      <c r="BB44" s="12">
        <v>3556.6</v>
      </c>
      <c r="BC44" s="12">
        <v>3735.4</v>
      </c>
      <c r="BD44" s="12">
        <v>4029.6</v>
      </c>
      <c r="BE44" s="12">
        <v>3709.7</v>
      </c>
      <c r="BF44" s="12">
        <v>3292.3</v>
      </c>
      <c r="BG44" s="12">
        <v>4121.8999999999996</v>
      </c>
      <c r="BH44" s="12">
        <v>4362.8999999999996</v>
      </c>
      <c r="BI44" s="12">
        <v>4432.3999999999996</v>
      </c>
      <c r="BJ44" s="12">
        <v>3711.3</v>
      </c>
      <c r="BK44" s="40">
        <v>3667.3</v>
      </c>
      <c r="BL44" s="12">
        <v>3654.9</v>
      </c>
      <c r="BM44" s="12">
        <v>3322</v>
      </c>
      <c r="BN44" s="74">
        <v>2884.6</v>
      </c>
      <c r="BO44" s="74">
        <v>2304.5</v>
      </c>
      <c r="BP44" s="74">
        <v>2415.8000000000002</v>
      </c>
      <c r="BQ44" s="74">
        <v>2443.4</v>
      </c>
      <c r="BR44" s="12">
        <v>2544.6</v>
      </c>
    </row>
    <row r="45" spans="1:70" ht="12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38"/>
      <c r="BL45" s="1"/>
      <c r="BM45" s="1"/>
      <c r="BN45" s="71"/>
      <c r="BO45" s="71"/>
      <c r="BP45" s="71"/>
      <c r="BQ45" s="71"/>
      <c r="BR45" s="1"/>
    </row>
    <row r="46" spans="1:70" ht="12.75" customHeight="1" x14ac:dyDescent="0.2">
      <c r="A46" s="1" t="s">
        <v>55</v>
      </c>
      <c r="B46" s="1">
        <v>75.599999999999994</v>
      </c>
      <c r="C46" s="1">
        <v>82.3</v>
      </c>
      <c r="D46" s="1">
        <v>50.8</v>
      </c>
      <c r="E46" s="1">
        <v>43.4</v>
      </c>
      <c r="F46" s="1">
        <v>66.300000000000011</v>
      </c>
      <c r="G46" s="1">
        <v>83.3</v>
      </c>
      <c r="H46" s="1">
        <v>80.699999999999989</v>
      </c>
      <c r="I46" s="1">
        <v>37.4</v>
      </c>
      <c r="J46" s="1">
        <v>62.6</v>
      </c>
      <c r="K46" s="1">
        <v>84.6</v>
      </c>
      <c r="L46" s="1">
        <v>108.4</v>
      </c>
      <c r="M46" s="1">
        <v>82.4</v>
      </c>
      <c r="N46" s="1">
        <v>78.3</v>
      </c>
      <c r="O46" s="1">
        <v>147</v>
      </c>
      <c r="P46" s="1">
        <v>171.79999999999998</v>
      </c>
      <c r="Q46" s="1">
        <v>140.80000000000001</v>
      </c>
      <c r="R46" s="1">
        <v>130.19999999999999</v>
      </c>
      <c r="S46" s="1">
        <v>166.2</v>
      </c>
      <c r="T46" s="1">
        <v>172.1</v>
      </c>
      <c r="U46" s="1">
        <v>147.4</v>
      </c>
      <c r="V46" s="1">
        <v>176.7</v>
      </c>
      <c r="W46" s="1">
        <v>170.9</v>
      </c>
      <c r="X46" s="1">
        <v>172</v>
      </c>
      <c r="Y46" s="1">
        <v>121.9</v>
      </c>
      <c r="Z46" s="1">
        <v>161.5</v>
      </c>
      <c r="AA46" s="1">
        <v>195.3</v>
      </c>
      <c r="AB46" s="1">
        <v>172.79999999999998</v>
      </c>
      <c r="AC46" s="1">
        <v>143</v>
      </c>
      <c r="AD46" s="1">
        <v>150.1</v>
      </c>
      <c r="AE46" s="1">
        <v>166.2</v>
      </c>
      <c r="AF46" s="1">
        <v>173.2</v>
      </c>
      <c r="AG46" s="1">
        <v>139.9</v>
      </c>
      <c r="AH46" s="1">
        <v>154.6</v>
      </c>
      <c r="AI46" s="1">
        <v>157.69999999999999</v>
      </c>
      <c r="AJ46" s="1">
        <v>207.7</v>
      </c>
      <c r="AK46" s="1">
        <v>154</v>
      </c>
      <c r="AL46" s="1">
        <v>109.7</v>
      </c>
      <c r="AM46" s="1">
        <v>124.7</v>
      </c>
      <c r="AN46" s="1">
        <v>124.7</v>
      </c>
      <c r="AO46" s="1">
        <v>88.2</v>
      </c>
      <c r="AP46" s="1">
        <v>84.1</v>
      </c>
      <c r="AQ46" s="1">
        <v>100.8</v>
      </c>
      <c r="AR46" s="1">
        <v>107.7</v>
      </c>
      <c r="AS46" s="1">
        <v>95</v>
      </c>
      <c r="AT46" s="1">
        <f>67.7</f>
        <v>67.7</v>
      </c>
      <c r="AU46" s="1">
        <v>60.3</v>
      </c>
      <c r="AV46" s="1">
        <f>72.6+4.3-14.5</f>
        <v>62.399999999999991</v>
      </c>
      <c r="AW46" s="1">
        <f>46+9.8</f>
        <v>55.8</v>
      </c>
      <c r="AX46" s="1">
        <f>50.2+10.3</f>
        <v>60.5</v>
      </c>
      <c r="AY46" s="1">
        <f>47+10.5</f>
        <v>57.5</v>
      </c>
      <c r="AZ46" s="1">
        <v>39.5</v>
      </c>
      <c r="BA46" s="1">
        <v>36</v>
      </c>
      <c r="BB46" s="1">
        <v>36.1</v>
      </c>
      <c r="BC46" s="1">
        <v>27.9</v>
      </c>
      <c r="BD46" s="1">
        <v>29.5</v>
      </c>
      <c r="BE46" s="1">
        <v>17.100000000000001</v>
      </c>
      <c r="BF46" s="1">
        <v>17.899999999999999</v>
      </c>
      <c r="BG46" s="1">
        <v>22.9</v>
      </c>
      <c r="BH46" s="1">
        <v>25</v>
      </c>
      <c r="BI46" s="1">
        <v>68.8</v>
      </c>
      <c r="BJ46" s="1">
        <v>55.8</v>
      </c>
      <c r="BK46" s="38">
        <v>35.4</v>
      </c>
      <c r="BL46" s="1">
        <v>24.3</v>
      </c>
      <c r="BM46" s="1">
        <v>21.8</v>
      </c>
      <c r="BN46" s="71">
        <v>23.5</v>
      </c>
      <c r="BO46" s="71">
        <v>22.4</v>
      </c>
      <c r="BP46" s="71">
        <v>28.4</v>
      </c>
      <c r="BQ46" s="71">
        <v>39.5</v>
      </c>
      <c r="BR46" s="1">
        <v>44.6</v>
      </c>
    </row>
    <row r="47" spans="1:70" ht="12.75" customHeight="1" x14ac:dyDescent="0.2">
      <c r="A47" s="1" t="s">
        <v>60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76.8</v>
      </c>
      <c r="AM47" s="1">
        <v>70.699999999999989</v>
      </c>
      <c r="AN47" s="1">
        <v>66.7</v>
      </c>
      <c r="AO47" s="1">
        <v>27.3</v>
      </c>
      <c r="AP47" s="1">
        <v>24.3</v>
      </c>
      <c r="AQ47" s="1">
        <v>21.8</v>
      </c>
      <c r="AR47" s="1">
        <v>41.800000000000004</v>
      </c>
      <c r="AS47" s="1">
        <v>27.6</v>
      </c>
      <c r="AT47" s="1">
        <v>25.7</v>
      </c>
      <c r="AU47" s="1">
        <v>15.7</v>
      </c>
      <c r="AV47" s="1">
        <v>62</v>
      </c>
      <c r="AW47" s="1">
        <v>71.900000000000006</v>
      </c>
      <c r="AX47" s="1">
        <v>66.699999999999989</v>
      </c>
      <c r="AY47" s="1">
        <v>50.5</v>
      </c>
      <c r="AZ47" s="1">
        <v>47.8</v>
      </c>
      <c r="BA47" s="1">
        <v>21.9</v>
      </c>
      <c r="BB47" s="1">
        <v>35.599999999999994</v>
      </c>
      <c r="BC47" s="1">
        <v>47</v>
      </c>
      <c r="BD47" s="1">
        <v>45.300000000000004</v>
      </c>
      <c r="BE47" s="1">
        <v>13.1</v>
      </c>
      <c r="BF47" s="1">
        <v>8.5</v>
      </c>
      <c r="BG47" s="1">
        <v>8.3000000000000007</v>
      </c>
      <c r="BH47" s="1">
        <v>10.1</v>
      </c>
      <c r="BI47" s="1">
        <v>12.5</v>
      </c>
      <c r="BJ47" s="1">
        <v>24.799999999999997</v>
      </c>
      <c r="BK47" s="38">
        <v>34.300000000000004</v>
      </c>
      <c r="BL47" s="1">
        <v>93.3</v>
      </c>
      <c r="BM47" s="1">
        <v>69</v>
      </c>
      <c r="BN47" s="71">
        <v>155.80000000000001</v>
      </c>
      <c r="BO47" s="71">
        <v>164.4</v>
      </c>
      <c r="BP47" s="71">
        <v>185.4</v>
      </c>
      <c r="BQ47" s="71">
        <v>92.2</v>
      </c>
      <c r="BR47" s="1">
        <v>97.9</v>
      </c>
    </row>
    <row r="48" spans="1:70" ht="12.75" customHeight="1" x14ac:dyDescent="0.2">
      <c r="A48" s="1" t="s">
        <v>13</v>
      </c>
      <c r="B48" s="1">
        <v>106.7</v>
      </c>
      <c r="C48" s="1">
        <v>104</v>
      </c>
      <c r="D48" s="1">
        <v>59.2</v>
      </c>
      <c r="E48" s="1">
        <v>88</v>
      </c>
      <c r="F48" s="1">
        <v>51.9</v>
      </c>
      <c r="G48" s="1">
        <v>54.6</v>
      </c>
      <c r="H48" s="1">
        <v>57.6</v>
      </c>
      <c r="I48" s="1">
        <v>53.6</v>
      </c>
      <c r="J48" s="1">
        <v>99.2</v>
      </c>
      <c r="K48" s="1">
        <v>69.3</v>
      </c>
      <c r="L48" s="1">
        <v>137</v>
      </c>
      <c r="M48" s="1">
        <v>113.7</v>
      </c>
      <c r="N48" s="1">
        <v>122.9</v>
      </c>
      <c r="O48" s="1">
        <v>140.9</v>
      </c>
      <c r="P48" s="1">
        <v>163.4</v>
      </c>
      <c r="Q48" s="1">
        <v>75.900000000000006</v>
      </c>
      <c r="R48" s="1">
        <v>90.9</v>
      </c>
      <c r="S48" s="1">
        <v>146.30000000000001</v>
      </c>
      <c r="T48" s="1">
        <v>156.19999999999999</v>
      </c>
      <c r="U48" s="1">
        <v>126.3</v>
      </c>
      <c r="V48" s="1">
        <v>84.5</v>
      </c>
      <c r="W48" s="1">
        <v>90.6</v>
      </c>
      <c r="X48" s="1">
        <v>151.4</v>
      </c>
      <c r="Y48" s="1">
        <v>115.8</v>
      </c>
      <c r="Z48" s="1">
        <v>146.4</v>
      </c>
      <c r="AA48" s="1">
        <v>248.2</v>
      </c>
      <c r="AB48" s="1">
        <v>266.2</v>
      </c>
      <c r="AC48" s="1">
        <v>238.7</v>
      </c>
      <c r="AD48" s="1">
        <v>252.1</v>
      </c>
      <c r="AE48" s="1">
        <v>183</v>
      </c>
      <c r="AF48" s="1">
        <v>203.2</v>
      </c>
      <c r="AG48" s="1">
        <v>169.3</v>
      </c>
      <c r="AH48" s="1">
        <v>290.39999999999998</v>
      </c>
      <c r="AI48" s="1">
        <v>317.7</v>
      </c>
      <c r="AJ48" s="1">
        <v>292.60000000000002</v>
      </c>
      <c r="AK48" s="1">
        <v>283.3</v>
      </c>
      <c r="AL48" s="1">
        <v>226.3</v>
      </c>
      <c r="AM48" s="1">
        <v>175</v>
      </c>
      <c r="AN48" s="1">
        <v>141.1</v>
      </c>
      <c r="AO48" s="1">
        <v>318.7</v>
      </c>
      <c r="AP48" s="1">
        <v>521.1</v>
      </c>
      <c r="AQ48" s="1">
        <v>547.5</v>
      </c>
      <c r="AR48" s="1">
        <v>641.70000000000005</v>
      </c>
      <c r="AS48" s="1">
        <v>667.1</v>
      </c>
      <c r="AT48" s="1">
        <v>467.9</v>
      </c>
      <c r="AU48" s="1">
        <v>556.5</v>
      </c>
      <c r="AV48" s="1">
        <v>456.5</v>
      </c>
      <c r="AW48" s="1">
        <v>201.2</v>
      </c>
      <c r="AX48" s="1">
        <v>202.7</v>
      </c>
      <c r="AY48" s="1">
        <v>88</v>
      </c>
      <c r="AZ48" s="1">
        <v>130.6</v>
      </c>
      <c r="BA48" s="1">
        <v>102.5</v>
      </c>
      <c r="BB48" s="1">
        <v>136.4</v>
      </c>
      <c r="BC48" s="1">
        <v>243.9</v>
      </c>
      <c r="BD48" s="1">
        <v>219.6</v>
      </c>
      <c r="BE48" s="1">
        <v>209.9</v>
      </c>
      <c r="BF48" s="1">
        <v>397.9</v>
      </c>
      <c r="BG48" s="1">
        <v>73.3</v>
      </c>
      <c r="BH48" s="1">
        <v>78.599999999999994</v>
      </c>
      <c r="BI48" s="1">
        <v>82.8</v>
      </c>
      <c r="BJ48" s="1">
        <v>393.7</v>
      </c>
      <c r="BK48" s="38">
        <v>383.4</v>
      </c>
      <c r="BL48" s="1">
        <v>379.7</v>
      </c>
      <c r="BM48" s="1">
        <v>372.8</v>
      </c>
      <c r="BN48" s="71">
        <v>226.6</v>
      </c>
      <c r="BO48" s="71">
        <v>463.5</v>
      </c>
      <c r="BP48" s="71">
        <v>474.2</v>
      </c>
      <c r="BQ48" s="71">
        <v>461.4</v>
      </c>
      <c r="BR48" s="1">
        <v>452.1</v>
      </c>
    </row>
    <row r="49" spans="1:70" ht="12.75" customHeight="1" x14ac:dyDescent="0.2">
      <c r="A49" s="1" t="s">
        <v>57</v>
      </c>
      <c r="B49" s="1">
        <v>171.6</v>
      </c>
      <c r="C49" s="1">
        <v>193.8</v>
      </c>
      <c r="D49" s="1">
        <v>206.4</v>
      </c>
      <c r="E49" s="1">
        <v>205.9</v>
      </c>
      <c r="F49" s="1">
        <v>198.4</v>
      </c>
      <c r="G49" s="1">
        <v>214</v>
      </c>
      <c r="H49" s="1">
        <v>211.3</v>
      </c>
      <c r="I49" s="1">
        <v>241.8</v>
      </c>
      <c r="J49" s="1">
        <v>276.89999999999998</v>
      </c>
      <c r="K49" s="1">
        <v>286</v>
      </c>
      <c r="L49" s="1">
        <v>309.3</v>
      </c>
      <c r="M49" s="1">
        <v>296.7</v>
      </c>
      <c r="N49" s="1">
        <v>260.5</v>
      </c>
      <c r="O49" s="1">
        <v>252</v>
      </c>
      <c r="P49" s="1">
        <v>223.7</v>
      </c>
      <c r="Q49" s="1">
        <v>217.9</v>
      </c>
      <c r="R49" s="1">
        <v>230.9</v>
      </c>
      <c r="S49" s="1">
        <v>259.3</v>
      </c>
      <c r="T49" s="1">
        <v>283.3</v>
      </c>
      <c r="U49" s="1">
        <v>335.2</v>
      </c>
      <c r="V49" s="1">
        <v>328</v>
      </c>
      <c r="W49" s="1">
        <v>315.10000000000002</v>
      </c>
      <c r="X49" s="1">
        <v>380.4</v>
      </c>
      <c r="Y49" s="1">
        <v>402.6</v>
      </c>
      <c r="Z49" s="1">
        <v>375.6</v>
      </c>
      <c r="AA49" s="1">
        <v>380.4</v>
      </c>
      <c r="AB49" s="1">
        <v>401.8</v>
      </c>
      <c r="AC49" s="1">
        <v>379.8</v>
      </c>
      <c r="AD49" s="1">
        <v>342.6</v>
      </c>
      <c r="AE49" s="1">
        <v>350.1</v>
      </c>
      <c r="AF49" s="1">
        <v>352.2</v>
      </c>
      <c r="AG49" s="1">
        <v>309.39999999999998</v>
      </c>
      <c r="AH49" s="1">
        <v>329.5</v>
      </c>
      <c r="AI49" s="1">
        <v>317.7</v>
      </c>
      <c r="AJ49" s="1">
        <v>365.2</v>
      </c>
      <c r="AK49" s="1">
        <v>374.5</v>
      </c>
      <c r="AL49" s="1">
        <v>432.5</v>
      </c>
      <c r="AM49" s="1">
        <v>432.1</v>
      </c>
      <c r="AN49" s="1">
        <v>390.3</v>
      </c>
      <c r="AO49" s="1">
        <v>378.3</v>
      </c>
      <c r="AP49" s="1">
        <v>316.10000000000002</v>
      </c>
      <c r="AQ49" s="1">
        <v>307.8</v>
      </c>
      <c r="AR49" s="1">
        <v>340.8</v>
      </c>
      <c r="AS49" s="1">
        <v>369.7</v>
      </c>
      <c r="AT49" s="1">
        <v>299.10000000000002</v>
      </c>
      <c r="AU49" s="1">
        <v>320.3</v>
      </c>
      <c r="AV49" s="1">
        <v>283.10000000000002</v>
      </c>
      <c r="AW49" s="1">
        <v>268.5</v>
      </c>
      <c r="AX49" s="1">
        <v>327</v>
      </c>
      <c r="AY49" s="1">
        <v>336.1</v>
      </c>
      <c r="AZ49" s="1">
        <v>354.2</v>
      </c>
      <c r="BA49" s="1">
        <v>470.6</v>
      </c>
      <c r="BB49" s="1">
        <v>342.3</v>
      </c>
      <c r="BC49" s="1">
        <v>339.8</v>
      </c>
      <c r="BD49" s="1">
        <v>356.2</v>
      </c>
      <c r="BE49" s="1">
        <v>355</v>
      </c>
      <c r="BF49" s="1">
        <v>383.2</v>
      </c>
      <c r="BG49" s="1">
        <v>302.3</v>
      </c>
      <c r="BH49" s="1">
        <v>332.2</v>
      </c>
      <c r="BI49" s="1">
        <v>424.2</v>
      </c>
      <c r="BJ49" s="1">
        <v>471.7</v>
      </c>
      <c r="BK49" s="38">
        <v>589.79999999999995</v>
      </c>
      <c r="BL49" s="1">
        <v>603.9</v>
      </c>
      <c r="BM49" s="1">
        <v>761.9</v>
      </c>
      <c r="BN49" s="71">
        <v>823.1</v>
      </c>
      <c r="BO49" s="71">
        <v>891.1</v>
      </c>
      <c r="BP49" s="71">
        <v>970.8</v>
      </c>
      <c r="BQ49" s="71">
        <v>885.6</v>
      </c>
      <c r="BR49" s="1">
        <v>837.7</v>
      </c>
    </row>
    <row r="50" spans="1:70" ht="12.75" customHeight="1" x14ac:dyDescent="0.2">
      <c r="A50" s="1" t="s">
        <v>58</v>
      </c>
      <c r="B50" s="1">
        <v>198.8</v>
      </c>
      <c r="C50" s="1">
        <v>158.9</v>
      </c>
      <c r="D50" s="1">
        <v>188.3</v>
      </c>
      <c r="E50" s="1">
        <v>202.6</v>
      </c>
      <c r="F50" s="1">
        <v>240.6</v>
      </c>
      <c r="G50" s="1">
        <v>201.5</v>
      </c>
      <c r="H50" s="1">
        <v>233.5</v>
      </c>
      <c r="I50" s="1">
        <v>258.8</v>
      </c>
      <c r="J50" s="1">
        <v>331.7</v>
      </c>
      <c r="K50" s="1">
        <v>296.89999999999998</v>
      </c>
      <c r="L50" s="1">
        <v>343.6</v>
      </c>
      <c r="M50" s="1">
        <v>346.6</v>
      </c>
      <c r="N50" s="1">
        <v>368.8</v>
      </c>
      <c r="O50" s="1">
        <v>284.60000000000002</v>
      </c>
      <c r="P50" s="1">
        <v>306.89999999999998</v>
      </c>
      <c r="Q50" s="1">
        <v>297.5</v>
      </c>
      <c r="R50" s="1">
        <v>353.20000000000005</v>
      </c>
      <c r="S50" s="1">
        <v>350.59999999999997</v>
      </c>
      <c r="T50" s="1">
        <v>375</v>
      </c>
      <c r="U50" s="1">
        <v>383.6</v>
      </c>
      <c r="V50" s="1">
        <v>440.1</v>
      </c>
      <c r="W50" s="1">
        <v>371.4</v>
      </c>
      <c r="X50" s="1">
        <v>423.4</v>
      </c>
      <c r="Y50" s="1">
        <v>481</v>
      </c>
      <c r="Z50" s="1">
        <v>515.4</v>
      </c>
      <c r="AA50" s="1">
        <v>420.5</v>
      </c>
      <c r="AB50" s="1">
        <v>420.7</v>
      </c>
      <c r="AC50" s="1">
        <v>399.8</v>
      </c>
      <c r="AD50" s="1">
        <v>411.8</v>
      </c>
      <c r="AE50" s="1">
        <v>405.79999999999995</v>
      </c>
      <c r="AF50" s="1">
        <v>433</v>
      </c>
      <c r="AG50" s="1">
        <v>440</v>
      </c>
      <c r="AH50" s="1">
        <v>551.6</v>
      </c>
      <c r="AI50" s="1">
        <v>433.5</v>
      </c>
      <c r="AJ50" s="1">
        <v>429.9</v>
      </c>
      <c r="AK50" s="1">
        <v>353.1</v>
      </c>
      <c r="AL50" s="1">
        <v>133</v>
      </c>
      <c r="AM50" s="1">
        <v>78.699999999999989</v>
      </c>
      <c r="AN50" s="1">
        <v>60</v>
      </c>
      <c r="AO50" s="1">
        <v>47.5</v>
      </c>
      <c r="AP50" s="1">
        <v>28.9</v>
      </c>
      <c r="AQ50" s="1">
        <v>39.6</v>
      </c>
      <c r="AR50" s="1">
        <v>40</v>
      </c>
      <c r="AS50" s="1">
        <v>61.8</v>
      </c>
      <c r="AT50" s="1">
        <v>25.4</v>
      </c>
      <c r="AU50" s="1">
        <v>20.2</v>
      </c>
      <c r="AV50" s="1">
        <v>11</v>
      </c>
      <c r="AW50" s="1">
        <v>15</v>
      </c>
      <c r="AX50" s="1">
        <v>14.4</v>
      </c>
      <c r="AY50" s="1">
        <v>24.4</v>
      </c>
      <c r="AZ50" s="1">
        <v>20.8</v>
      </c>
      <c r="BA50" s="1">
        <v>23.3</v>
      </c>
      <c r="BB50" s="1">
        <v>20.9</v>
      </c>
      <c r="BC50" s="1">
        <v>14.8</v>
      </c>
      <c r="BD50" s="1">
        <v>20.7</v>
      </c>
      <c r="BE50" s="1">
        <v>14.3</v>
      </c>
      <c r="BF50" s="1">
        <v>23.8</v>
      </c>
      <c r="BG50" s="1">
        <v>30.7</v>
      </c>
      <c r="BH50" s="1">
        <v>18.899999999999999</v>
      </c>
      <c r="BI50" s="1">
        <v>15.5</v>
      </c>
      <c r="BJ50" s="1">
        <v>21.5</v>
      </c>
      <c r="BK50" s="38">
        <v>15.7</v>
      </c>
      <c r="BL50" s="1">
        <v>24.1</v>
      </c>
      <c r="BM50" s="1">
        <v>30.5</v>
      </c>
      <c r="BN50" s="71">
        <v>26.5</v>
      </c>
      <c r="BO50" s="71">
        <v>41</v>
      </c>
      <c r="BP50" s="71">
        <v>37.799999999999997</v>
      </c>
      <c r="BQ50" s="71">
        <v>41.5</v>
      </c>
      <c r="BR50" s="1">
        <v>22.2</v>
      </c>
    </row>
    <row r="51" spans="1:70" ht="12.75" customHeight="1" x14ac:dyDescent="0.2">
      <c r="A51" s="1" t="s">
        <v>139</v>
      </c>
      <c r="B51" s="1">
        <v>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68.7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I51" s="1">
        <v>0</v>
      </c>
      <c r="AJ51" s="1">
        <v>0</v>
      </c>
      <c r="AK51" s="1">
        <v>0</v>
      </c>
      <c r="AL51" s="1">
        <v>309.8</v>
      </c>
      <c r="AM51" s="1">
        <v>303.60000000000002</v>
      </c>
      <c r="AN51" s="1">
        <v>307.39999999999998</v>
      </c>
      <c r="AO51" s="1">
        <v>297.60000000000002</v>
      </c>
      <c r="AP51" s="1">
        <v>340.3</v>
      </c>
      <c r="AQ51" s="1">
        <v>292.10000000000002</v>
      </c>
      <c r="AR51" s="1">
        <v>281.89999999999998</v>
      </c>
      <c r="AS51" s="1">
        <v>254.5</v>
      </c>
      <c r="AT51" s="1">
        <v>262.39999999999998</v>
      </c>
      <c r="AU51" s="1">
        <v>219.6</v>
      </c>
      <c r="AV51" s="1">
        <f>239.3+14.5</f>
        <v>253.8</v>
      </c>
      <c r="AW51" s="1">
        <v>236.9</v>
      </c>
      <c r="AX51" s="1">
        <v>324.3</v>
      </c>
      <c r="AY51" s="1">
        <v>264.39999999999998</v>
      </c>
      <c r="AZ51" s="1">
        <v>276.89999999999998</v>
      </c>
      <c r="BA51" s="1">
        <v>246.5</v>
      </c>
      <c r="BB51" s="1">
        <v>286.60000000000002</v>
      </c>
      <c r="BC51" s="1">
        <v>219.4</v>
      </c>
      <c r="BD51" s="1">
        <v>233.3</v>
      </c>
      <c r="BE51" s="1">
        <v>142.9</v>
      </c>
      <c r="BF51" s="1">
        <v>193.1</v>
      </c>
      <c r="BG51" s="1">
        <v>196.8</v>
      </c>
      <c r="BH51" s="1">
        <v>223.9</v>
      </c>
      <c r="BI51" s="1">
        <v>222.5</v>
      </c>
      <c r="BJ51" s="1">
        <v>295.5</v>
      </c>
      <c r="BK51" s="38">
        <v>301</v>
      </c>
      <c r="BL51" s="1">
        <v>375.3</v>
      </c>
      <c r="BM51" s="1">
        <v>455.90000000000003</v>
      </c>
      <c r="BN51" s="71">
        <v>438.90000000000003</v>
      </c>
      <c r="BO51" s="71">
        <v>355.70000000000005</v>
      </c>
      <c r="BP51" s="71">
        <v>387.1</v>
      </c>
      <c r="BQ51" s="71">
        <v>407.1</v>
      </c>
      <c r="BR51" s="1">
        <v>476.5</v>
      </c>
    </row>
    <row r="52" spans="1:70" ht="12.75" customHeight="1" x14ac:dyDescent="0.2">
      <c r="A52" s="12" t="s">
        <v>61</v>
      </c>
      <c r="B52" s="12">
        <v>552.70000000000005</v>
      </c>
      <c r="C52" s="12">
        <v>539</v>
      </c>
      <c r="D52" s="12">
        <v>504.7</v>
      </c>
      <c r="E52" s="12">
        <v>539.9</v>
      </c>
      <c r="F52" s="12">
        <v>557.20000000000005</v>
      </c>
      <c r="G52" s="12">
        <v>553.4</v>
      </c>
      <c r="H52" s="12">
        <v>583.1</v>
      </c>
      <c r="I52" s="12">
        <v>591.6</v>
      </c>
      <c r="J52" s="12">
        <v>770.4</v>
      </c>
      <c r="K52" s="12">
        <v>736.8</v>
      </c>
      <c r="L52" s="12">
        <v>898.30000000000007</v>
      </c>
      <c r="M52" s="12">
        <v>839.40000000000009</v>
      </c>
      <c r="N52" s="12">
        <v>830.5</v>
      </c>
      <c r="O52" s="12">
        <v>824.5</v>
      </c>
      <c r="P52" s="12">
        <v>865.8</v>
      </c>
      <c r="Q52" s="12">
        <v>732.1</v>
      </c>
      <c r="R52" s="12">
        <v>805.2</v>
      </c>
      <c r="S52" s="12">
        <v>922.39999999999986</v>
      </c>
      <c r="T52" s="12">
        <v>986.59999999999991</v>
      </c>
      <c r="U52" s="12">
        <v>992.5</v>
      </c>
      <c r="V52" s="12">
        <v>1029.3000000000002</v>
      </c>
      <c r="W52" s="12">
        <v>948</v>
      </c>
      <c r="X52" s="12">
        <v>1127.1999999999998</v>
      </c>
      <c r="Y52" s="12">
        <v>1121.3</v>
      </c>
      <c r="Z52" s="12">
        <v>1198.9000000000001</v>
      </c>
      <c r="AA52" s="12">
        <v>1244.4000000000001</v>
      </c>
      <c r="AB52" s="12">
        <v>1261.5</v>
      </c>
      <c r="AC52" s="12">
        <v>1161.3</v>
      </c>
      <c r="AD52" s="12">
        <v>1156.5999999999999</v>
      </c>
      <c r="AE52" s="12">
        <v>1105.0999999999999</v>
      </c>
      <c r="AF52" s="12">
        <v>1161.5999999999999</v>
      </c>
      <c r="AG52" s="12">
        <v>1058.5999999999999</v>
      </c>
      <c r="AH52" s="12">
        <v>1326.1</v>
      </c>
      <c r="AI52" s="12">
        <v>1226.5999999999999</v>
      </c>
      <c r="AJ52" s="12">
        <v>1295.4000000000001</v>
      </c>
      <c r="AK52" s="12">
        <v>1164.9000000000001</v>
      </c>
      <c r="AL52" s="12">
        <v>1288.0999999999999</v>
      </c>
      <c r="AM52" s="12">
        <v>1184.8000000000002</v>
      </c>
      <c r="AN52" s="12">
        <v>1090.1999999999998</v>
      </c>
      <c r="AO52" s="12">
        <v>1157.6000000000001</v>
      </c>
      <c r="AP52" s="12">
        <v>1314.8</v>
      </c>
      <c r="AQ52" s="12">
        <v>1309.6000000000001</v>
      </c>
      <c r="AR52" s="12">
        <v>1453.9</v>
      </c>
      <c r="AS52" s="12">
        <v>1475.7</v>
      </c>
      <c r="AT52" s="12">
        <v>1148.2</v>
      </c>
      <c r="AU52" s="12">
        <v>1192.5999999999999</v>
      </c>
      <c r="AV52" s="12">
        <f>1132.2-7.7+4.3</f>
        <v>1128.8</v>
      </c>
      <c r="AW52" s="12">
        <f>852.1-12.6+9.8</f>
        <v>849.3</v>
      </c>
      <c r="AX52" s="12">
        <f>998.7-13.4+10.3</f>
        <v>995.6</v>
      </c>
      <c r="AY52" s="12">
        <f>824.6-14.2+10.5</f>
        <v>820.9</v>
      </c>
      <c r="AZ52" s="12">
        <v>869.8</v>
      </c>
      <c r="BA52" s="12">
        <v>900.8</v>
      </c>
      <c r="BB52" s="12">
        <v>857.9</v>
      </c>
      <c r="BC52" s="12">
        <v>892.8</v>
      </c>
      <c r="BD52" s="12">
        <v>904.6</v>
      </c>
      <c r="BE52" s="12">
        <v>752.3</v>
      </c>
      <c r="BF52" s="12">
        <v>1024.4000000000001</v>
      </c>
      <c r="BG52" s="12">
        <v>634.29999999999995</v>
      </c>
      <c r="BH52" s="12">
        <v>688.7</v>
      </c>
      <c r="BI52" s="12">
        <v>826.3</v>
      </c>
      <c r="BJ52" s="12">
        <v>1263</v>
      </c>
      <c r="BK52" s="40">
        <v>1359.6</v>
      </c>
      <c r="BL52" s="12">
        <v>1500.6</v>
      </c>
      <c r="BM52" s="12">
        <v>1711.9</v>
      </c>
      <c r="BN52" s="74">
        <v>1694.4</v>
      </c>
      <c r="BO52" s="74">
        <v>1938.1</v>
      </c>
      <c r="BP52" s="74">
        <v>2083.6999999999998</v>
      </c>
      <c r="BQ52" s="74">
        <v>1927.3</v>
      </c>
      <c r="BR52" s="12">
        <v>1931</v>
      </c>
    </row>
    <row r="53" spans="1:70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38"/>
      <c r="BL53" s="1"/>
      <c r="BM53" s="1"/>
      <c r="BN53" s="71"/>
      <c r="BO53" s="71"/>
      <c r="BP53" s="71"/>
      <c r="BQ53" s="71"/>
      <c r="BR53" s="1"/>
    </row>
    <row r="54" spans="1:70" ht="12.75" customHeight="1" x14ac:dyDescent="0.2">
      <c r="A54" s="12" t="s">
        <v>62</v>
      </c>
      <c r="B54" s="12">
        <v>2089.1</v>
      </c>
      <c r="C54" s="12">
        <v>1669.5</v>
      </c>
      <c r="D54" s="12">
        <v>1607.4</v>
      </c>
      <c r="E54" s="12">
        <v>1672.4</v>
      </c>
      <c r="F54" s="12">
        <v>1758.3999999999999</v>
      </c>
      <c r="G54" s="12">
        <v>1893.1</v>
      </c>
      <c r="H54" s="12">
        <v>2036.9</v>
      </c>
      <c r="I54" s="12">
        <v>2052.5</v>
      </c>
      <c r="J54" s="12">
        <v>2318.1999999999998</v>
      </c>
      <c r="K54" s="12">
        <v>2318.8999999999996</v>
      </c>
      <c r="L54" s="12">
        <v>2525.04</v>
      </c>
      <c r="M54" s="12">
        <v>2542.3000000000002</v>
      </c>
      <c r="N54" s="12">
        <v>2599</v>
      </c>
      <c r="O54" s="12">
        <v>2628.4</v>
      </c>
      <c r="P54" s="12">
        <v>2749.7</v>
      </c>
      <c r="Q54" s="12">
        <v>2599.5</v>
      </c>
      <c r="R54" s="12">
        <v>2723.3</v>
      </c>
      <c r="S54" s="12">
        <v>2793.6</v>
      </c>
      <c r="T54" s="12">
        <v>2891.4</v>
      </c>
      <c r="U54" s="12">
        <v>3054.4</v>
      </c>
      <c r="V54" s="12">
        <v>3315</v>
      </c>
      <c r="W54" s="12">
        <v>3243.3</v>
      </c>
      <c r="X54" s="12">
        <v>3426.7999999999997</v>
      </c>
      <c r="Y54" s="12">
        <v>3607.3</v>
      </c>
      <c r="Z54" s="12">
        <v>4340.2</v>
      </c>
      <c r="AA54" s="12">
        <v>4390</v>
      </c>
      <c r="AB54" s="12">
        <v>4666.3999999999996</v>
      </c>
      <c r="AC54" s="12">
        <v>4371.5</v>
      </c>
      <c r="AD54" s="12">
        <v>4245.2</v>
      </c>
      <c r="AE54" s="12">
        <v>4437.3999999999996</v>
      </c>
      <c r="AF54" s="12">
        <v>4422.3</v>
      </c>
      <c r="AG54" s="12">
        <v>4135.2999999999993</v>
      </c>
      <c r="AH54" s="12">
        <v>4433.7</v>
      </c>
      <c r="AI54" s="12">
        <v>4550</v>
      </c>
      <c r="AJ54" s="12">
        <v>4932.1000000000004</v>
      </c>
      <c r="AK54" s="12">
        <v>5000.7000000000007</v>
      </c>
      <c r="AL54" s="12">
        <v>5613.7000000000007</v>
      </c>
      <c r="AM54" s="12">
        <v>4738</v>
      </c>
      <c r="AN54" s="12">
        <v>4569.2999999999993</v>
      </c>
      <c r="AO54" s="12">
        <v>4469.3</v>
      </c>
      <c r="AP54" s="12">
        <v>4954.2</v>
      </c>
      <c r="AQ54" s="12">
        <v>5358.5</v>
      </c>
      <c r="AR54" s="12">
        <v>5532.8</v>
      </c>
      <c r="AS54" s="12">
        <v>4868.3999999999996</v>
      </c>
      <c r="AT54" s="12">
        <v>4148.8999999999996</v>
      </c>
      <c r="AU54" s="12">
        <v>3959.9</v>
      </c>
      <c r="AV54" s="12">
        <v>3847.8</v>
      </c>
      <c r="AW54" s="12">
        <v>3666.4</v>
      </c>
      <c r="AX54" s="12">
        <v>3946.5</v>
      </c>
      <c r="AY54" s="12">
        <v>3881.7</v>
      </c>
      <c r="AZ54" s="12">
        <v>3855.7</v>
      </c>
      <c r="BA54" s="12">
        <v>3973.2</v>
      </c>
      <c r="BB54" s="12">
        <v>4414.5</v>
      </c>
      <c r="BC54" s="12">
        <v>4628.2</v>
      </c>
      <c r="BD54" s="12">
        <v>4934.2</v>
      </c>
      <c r="BE54" s="12">
        <v>4462</v>
      </c>
      <c r="BF54" s="12">
        <v>4316.7</v>
      </c>
      <c r="BG54" s="12">
        <v>4756.2</v>
      </c>
      <c r="BH54" s="12">
        <v>5051.6000000000004</v>
      </c>
      <c r="BI54" s="12">
        <v>5258.7</v>
      </c>
      <c r="BJ54" s="12">
        <v>4974.3</v>
      </c>
      <c r="BK54" s="40">
        <v>5026.8999999999996</v>
      </c>
      <c r="BL54" s="12">
        <v>5155.5</v>
      </c>
      <c r="BM54" s="12">
        <v>5033.8999999999996</v>
      </c>
      <c r="BN54" s="74">
        <v>4579</v>
      </c>
      <c r="BO54" s="74">
        <v>4242.6000000000004</v>
      </c>
      <c r="BP54" s="74">
        <v>4499.5</v>
      </c>
      <c r="BQ54" s="74">
        <v>4370.7</v>
      </c>
      <c r="BR54" s="12">
        <v>4475.6000000000004</v>
      </c>
    </row>
    <row r="55" spans="1:70" ht="12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38"/>
      <c r="BL55" s="1"/>
      <c r="BM55" s="1"/>
      <c r="BN55" s="71"/>
      <c r="BO55" s="71"/>
      <c r="BP55" s="71"/>
      <c r="BQ55" s="71"/>
      <c r="BR55" s="1"/>
    </row>
    <row r="56" spans="1:70" ht="12.75" customHeight="1" x14ac:dyDescent="0.2">
      <c r="A56" s="12" t="s">
        <v>63</v>
      </c>
      <c r="B56" s="12">
        <v>3019.8</v>
      </c>
      <c r="C56" s="12">
        <v>3078.8</v>
      </c>
      <c r="D56" s="12">
        <v>3110.3999999999996</v>
      </c>
      <c r="E56" s="12">
        <v>3258.2000000000003</v>
      </c>
      <c r="F56" s="12">
        <v>3457.8</v>
      </c>
      <c r="G56" s="12">
        <v>3588.3</v>
      </c>
      <c r="H56" s="12">
        <v>3852.3</v>
      </c>
      <c r="I56" s="12">
        <v>3918.0999999999995</v>
      </c>
      <c r="J56" s="12">
        <v>4226.7999999999993</v>
      </c>
      <c r="K56" s="12">
        <v>4225</v>
      </c>
      <c r="L56" s="12">
        <v>4605.1399999999994</v>
      </c>
      <c r="M56" s="12">
        <v>4625.1000000000004</v>
      </c>
      <c r="N56" s="12">
        <v>4705.1000000000004</v>
      </c>
      <c r="O56" s="12">
        <v>4584</v>
      </c>
      <c r="P56" s="12">
        <v>4734.3999999999996</v>
      </c>
      <c r="Q56" s="12">
        <v>4541.8999999999996</v>
      </c>
      <c r="R56" s="12">
        <v>4796.5</v>
      </c>
      <c r="S56" s="12">
        <v>4962.6000000000004</v>
      </c>
      <c r="T56" s="12">
        <v>5233</v>
      </c>
      <c r="U56" s="12">
        <v>5501.2</v>
      </c>
      <c r="V56" s="12">
        <v>5932.9</v>
      </c>
      <c r="W56" s="12">
        <v>5843</v>
      </c>
      <c r="X56" s="12">
        <v>6125.7</v>
      </c>
      <c r="Y56" s="12">
        <v>6237</v>
      </c>
      <c r="Z56" s="12">
        <v>6677.2</v>
      </c>
      <c r="AA56" s="12">
        <v>6604.9</v>
      </c>
      <c r="AB56" s="12">
        <v>6748.0999999999995</v>
      </c>
      <c r="AC56" s="12">
        <v>6492.7999999999993</v>
      </c>
      <c r="AD56" s="12">
        <v>6433.6</v>
      </c>
      <c r="AE56" s="12">
        <v>6633.4</v>
      </c>
      <c r="AF56" s="12">
        <v>6589.7000000000007</v>
      </c>
      <c r="AG56" s="12">
        <v>6332.4</v>
      </c>
      <c r="AH56" s="12">
        <v>6589.1999999999989</v>
      </c>
      <c r="AI56" s="12">
        <v>6616.1</v>
      </c>
      <c r="AJ56" s="12">
        <v>7045.6</v>
      </c>
      <c r="AK56" s="12">
        <v>6947.2000000000007</v>
      </c>
      <c r="AL56" s="12">
        <v>7430.7000000000007</v>
      </c>
      <c r="AM56" s="12">
        <v>7425.7</v>
      </c>
      <c r="AN56" s="12">
        <v>7321.9999999999991</v>
      </c>
      <c r="AO56" s="12">
        <v>7264.4</v>
      </c>
      <c r="AP56" s="12">
        <v>7441.9</v>
      </c>
      <c r="AQ56" s="12">
        <v>7497.2</v>
      </c>
      <c r="AR56" s="12">
        <v>7606.6</v>
      </c>
      <c r="AS56" s="12">
        <v>7461.6</v>
      </c>
      <c r="AT56" s="12">
        <v>7369</v>
      </c>
      <c r="AU56" s="12">
        <v>7096.2</v>
      </c>
      <c r="AV56" s="12">
        <v>7052</v>
      </c>
      <c r="AW56" s="12">
        <v>6835.7</v>
      </c>
      <c r="AX56" s="12">
        <v>7108.3</v>
      </c>
      <c r="AY56" s="12">
        <v>6947.7</v>
      </c>
      <c r="AZ56" s="12">
        <v>6998</v>
      </c>
      <c r="BA56" s="12">
        <v>7118.7</v>
      </c>
      <c r="BB56" s="12">
        <v>7449.4</v>
      </c>
      <c r="BC56" s="12">
        <v>7295.1</v>
      </c>
      <c r="BD56" s="12">
        <v>7543.6</v>
      </c>
      <c r="BE56" s="12">
        <v>6491</v>
      </c>
      <c r="BF56" s="12">
        <v>6741.7</v>
      </c>
      <c r="BG56" s="12">
        <v>6741.8</v>
      </c>
      <c r="BH56" s="12">
        <v>6822.2</v>
      </c>
      <c r="BI56" s="12">
        <v>6950.5</v>
      </c>
      <c r="BJ56" s="12">
        <v>7211.6</v>
      </c>
      <c r="BK56" s="40">
        <v>7368.6</v>
      </c>
      <c r="BL56" s="12">
        <v>7867.2000000000007</v>
      </c>
      <c r="BM56" s="12">
        <v>8134.3</v>
      </c>
      <c r="BN56" s="74">
        <v>8492.7999999999993</v>
      </c>
      <c r="BO56" s="74">
        <v>8833.2000000000007</v>
      </c>
      <c r="BP56" s="74">
        <v>9469.6</v>
      </c>
      <c r="BQ56" s="74">
        <v>9401.4</v>
      </c>
      <c r="BR56" s="12">
        <v>9593.9</v>
      </c>
    </row>
    <row r="57" spans="1:70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  <c r="BF57" s="16"/>
      <c r="BG57" s="16"/>
      <c r="BH57" s="16"/>
      <c r="BI57" s="16"/>
      <c r="BJ57" s="16"/>
      <c r="BK57" s="16"/>
      <c r="BL57" s="16"/>
      <c r="BM57" s="16"/>
      <c r="BN57" s="76"/>
      <c r="BO57" s="76"/>
      <c r="BP57" s="76"/>
      <c r="BQ57" s="76"/>
      <c r="BR57" s="16"/>
    </row>
    <row r="58" spans="1:70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BB58" s="1"/>
      <c r="BC58" s="1"/>
      <c r="BD58" s="1"/>
      <c r="BE58" s="1"/>
      <c r="BF58" s="1"/>
      <c r="BG58" s="1"/>
      <c r="BH58" s="1"/>
      <c r="BI58" s="1"/>
      <c r="BJ58" s="1"/>
      <c r="BL58" s="1"/>
      <c r="BM58" s="1"/>
      <c r="BN58" s="71"/>
      <c r="BO58" s="71"/>
      <c r="BP58" s="71"/>
      <c r="BQ58" s="71"/>
      <c r="BR58" s="1"/>
    </row>
    <row r="59" spans="1:70" s="11" customFormat="1" x14ac:dyDescent="0.2">
      <c r="A59" s="24" t="s">
        <v>160</v>
      </c>
      <c r="BM59" s="77"/>
      <c r="BN59" s="77"/>
      <c r="BO59" s="77"/>
      <c r="BP59" s="77"/>
      <c r="BQ59" s="77"/>
      <c r="BR59" s="77"/>
    </row>
  </sheetData>
  <pageMargins left="0.70866141732283472" right="0.70866141732283472" top="0.78740157480314965" bottom="0.78740157480314965" header="0.31496062992125984" footer="0.31496062992125984"/>
  <pageSetup paperSize="9" scale="63" orientation="portrait" r:id="rId1"/>
  <headerFooter>
    <oddHeader>&amp;C&amp;G</oddHeader>
    <oddFooter>&amp;A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W74"/>
  <sheetViews>
    <sheetView zoomScaleNormal="100" workbookViewId="0">
      <pane xSplit="1" ySplit="4" topLeftCell="BC5" activePane="bottomRight" state="frozen"/>
      <selection activeCell="BC15" sqref="BC15"/>
      <selection pane="topRight" activeCell="BC15" sqref="BC15"/>
      <selection pane="bottomLeft" activeCell="BC15" sqref="BC15"/>
      <selection pane="bottomRight"/>
    </sheetView>
  </sheetViews>
  <sheetFormatPr baseColWidth="10" defaultColWidth="11.42578125" defaultRowHeight="12.75" outlineLevelCol="1" x14ac:dyDescent="0.2"/>
  <cols>
    <col min="1" max="1" width="49.140625" style="4" customWidth="1"/>
    <col min="2" max="61" width="11.42578125" style="4" hidden="1" customWidth="1" outlineLevel="1"/>
    <col min="62" max="65" width="0" style="4" hidden="1" customWidth="1" outlineLevel="1"/>
    <col min="66" max="66" width="11.42578125" style="4" collapsed="1"/>
    <col min="67" max="16384" width="11.42578125" style="4"/>
  </cols>
  <sheetData>
    <row r="1" spans="1:74" ht="15.75" x14ac:dyDescent="0.25">
      <c r="A1" s="3" t="s">
        <v>138</v>
      </c>
    </row>
    <row r="3" spans="1:74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6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112</v>
      </c>
      <c r="AS3" s="5"/>
      <c r="AT3" s="6"/>
      <c r="AU3" s="7">
        <v>2016</v>
      </c>
      <c r="AV3" s="7" t="s">
        <v>117</v>
      </c>
      <c r="AW3" s="6"/>
      <c r="AX3" s="5"/>
      <c r="AY3" s="8">
        <v>2017</v>
      </c>
      <c r="AZ3" s="8"/>
      <c r="BA3" s="5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5"/>
      <c r="BO3" s="8">
        <v>2021</v>
      </c>
      <c r="BP3" s="8"/>
      <c r="BQ3" s="8"/>
      <c r="BR3" s="7"/>
      <c r="BS3" s="7">
        <v>2022</v>
      </c>
      <c r="BT3" s="7"/>
      <c r="BU3" s="7"/>
      <c r="BV3" s="8">
        <v>2023</v>
      </c>
    </row>
    <row r="4" spans="1:74" x14ac:dyDescent="0.2">
      <c r="A4" s="15"/>
      <c r="B4" s="18" t="s">
        <v>103</v>
      </c>
      <c r="C4" s="18" t="s">
        <v>104</v>
      </c>
      <c r="D4" s="18" t="s">
        <v>105</v>
      </c>
      <c r="E4" s="18" t="s">
        <v>106</v>
      </c>
      <c r="F4" s="18" t="s">
        <v>103</v>
      </c>
      <c r="G4" s="18" t="s">
        <v>104</v>
      </c>
      <c r="H4" s="18" t="s">
        <v>105</v>
      </c>
      <c r="I4" s="18" t="s">
        <v>106</v>
      </c>
      <c r="J4" s="18" t="s">
        <v>103</v>
      </c>
      <c r="K4" s="18" t="s">
        <v>104</v>
      </c>
      <c r="L4" s="18" t="s">
        <v>105</v>
      </c>
      <c r="M4" s="18" t="s">
        <v>106</v>
      </c>
      <c r="N4" s="18" t="s">
        <v>103</v>
      </c>
      <c r="O4" s="18" t="s">
        <v>104</v>
      </c>
      <c r="P4" s="18" t="s">
        <v>105</v>
      </c>
      <c r="Q4" s="18" t="s">
        <v>106</v>
      </c>
      <c r="R4" s="18" t="s">
        <v>103</v>
      </c>
      <c r="S4" s="18" t="s">
        <v>104</v>
      </c>
      <c r="T4" s="18" t="s">
        <v>105</v>
      </c>
      <c r="U4" s="18" t="s">
        <v>106</v>
      </c>
      <c r="V4" s="18" t="s">
        <v>103</v>
      </c>
      <c r="W4" s="18" t="s">
        <v>104</v>
      </c>
      <c r="X4" s="18" t="s">
        <v>105</v>
      </c>
      <c r="Y4" s="18" t="s">
        <v>106</v>
      </c>
      <c r="Z4" s="18" t="s">
        <v>103</v>
      </c>
      <c r="AA4" s="18" t="s">
        <v>104</v>
      </c>
      <c r="AB4" s="18" t="s">
        <v>105</v>
      </c>
      <c r="AC4" s="18" t="s">
        <v>106</v>
      </c>
      <c r="AD4" s="18" t="s">
        <v>103</v>
      </c>
      <c r="AE4" s="18" t="s">
        <v>104</v>
      </c>
      <c r="AF4" s="18" t="s">
        <v>105</v>
      </c>
      <c r="AG4" s="18" t="s">
        <v>106</v>
      </c>
      <c r="AH4" s="18" t="s">
        <v>103</v>
      </c>
      <c r="AI4" s="18" t="s">
        <v>104</v>
      </c>
      <c r="AJ4" s="18" t="s">
        <v>105</v>
      </c>
      <c r="AK4" s="18" t="s">
        <v>106</v>
      </c>
      <c r="AL4" s="18" t="s">
        <v>103</v>
      </c>
      <c r="AM4" s="18" t="s">
        <v>104</v>
      </c>
      <c r="AN4" s="18" t="s">
        <v>105</v>
      </c>
      <c r="AO4" s="18" t="s">
        <v>106</v>
      </c>
      <c r="AP4" s="18" t="s">
        <v>103</v>
      </c>
      <c r="AQ4" s="18" t="s">
        <v>104</v>
      </c>
      <c r="AR4" s="18" t="s">
        <v>105</v>
      </c>
      <c r="AS4" s="18" t="s">
        <v>106</v>
      </c>
      <c r="AT4" s="18" t="s">
        <v>103</v>
      </c>
      <c r="AU4" s="18" t="s">
        <v>104</v>
      </c>
      <c r="AV4" s="18" t="s">
        <v>105</v>
      </c>
      <c r="AW4" s="18" t="s">
        <v>106</v>
      </c>
      <c r="AX4" s="18" t="s">
        <v>103</v>
      </c>
      <c r="AY4" s="18" t="s">
        <v>104</v>
      </c>
      <c r="AZ4" s="18" t="s">
        <v>105</v>
      </c>
      <c r="BA4" s="18" t="s">
        <v>106</v>
      </c>
      <c r="BB4" s="18" t="s">
        <v>103</v>
      </c>
      <c r="BC4" s="18" t="s">
        <v>104</v>
      </c>
      <c r="BD4" s="18" t="s">
        <v>105</v>
      </c>
      <c r="BE4" s="18" t="s">
        <v>106</v>
      </c>
      <c r="BF4" s="18" t="s">
        <v>103</v>
      </c>
      <c r="BG4" s="18" t="s">
        <v>104</v>
      </c>
      <c r="BH4" s="18" t="s">
        <v>105</v>
      </c>
      <c r="BI4" s="18" t="s">
        <v>106</v>
      </c>
      <c r="BJ4" s="18" t="s">
        <v>103</v>
      </c>
      <c r="BK4" s="18" t="s">
        <v>104</v>
      </c>
      <c r="BL4" s="18" t="s">
        <v>105</v>
      </c>
      <c r="BM4" s="18" t="s">
        <v>106</v>
      </c>
      <c r="BN4" s="18" t="s">
        <v>103</v>
      </c>
      <c r="BO4" s="18" t="s">
        <v>104</v>
      </c>
      <c r="BP4" s="18" t="s">
        <v>162</v>
      </c>
      <c r="BQ4" s="18" t="s">
        <v>163</v>
      </c>
      <c r="BR4" s="18" t="s">
        <v>164</v>
      </c>
      <c r="BS4" s="18" t="s">
        <v>168</v>
      </c>
      <c r="BT4" s="18" t="s">
        <v>162</v>
      </c>
      <c r="BU4" s="18" t="s">
        <v>163</v>
      </c>
      <c r="BV4" s="18" t="s">
        <v>164</v>
      </c>
    </row>
    <row r="6" spans="1:74" ht="12.75" customHeight="1" x14ac:dyDescent="0.2">
      <c r="A6" s="14" t="s">
        <v>65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</row>
    <row r="7" spans="1:74" ht="12.75" customHeight="1" x14ac:dyDescent="0.2">
      <c r="A7" s="1" t="s">
        <v>5</v>
      </c>
      <c r="B7" s="1">
        <v>323</v>
      </c>
      <c r="C7" s="1">
        <v>650.29999999999995</v>
      </c>
      <c r="D7" s="1">
        <v>971.5</v>
      </c>
      <c r="E7" s="1">
        <v>1286.9000000000001</v>
      </c>
      <c r="F7" s="1">
        <v>348</v>
      </c>
      <c r="G7" s="1">
        <v>701.6</v>
      </c>
      <c r="H7" s="1">
        <v>1042.7</v>
      </c>
      <c r="I7" s="1">
        <v>1361</v>
      </c>
      <c r="J7" s="1">
        <v>360.3</v>
      </c>
      <c r="K7" s="1">
        <v>740.90000000000009</v>
      </c>
      <c r="L7" s="1">
        <v>1111.5</v>
      </c>
      <c r="M7" s="1">
        <v>1408.6</v>
      </c>
      <c r="N7" s="1">
        <v>264.89999999999998</v>
      </c>
      <c r="O7" s="1">
        <v>569.79999999999995</v>
      </c>
      <c r="P7" s="1">
        <v>913.69999999999993</v>
      </c>
      <c r="Q7" s="1">
        <v>1238.8</v>
      </c>
      <c r="R7" s="1">
        <v>367</v>
      </c>
      <c r="S7" s="1">
        <v>773.5</v>
      </c>
      <c r="T7" s="1">
        <v>1194.8</v>
      </c>
      <c r="U7" s="1">
        <v>1580.5</v>
      </c>
      <c r="V7" s="1">
        <v>410.5</v>
      </c>
      <c r="W7" s="1">
        <v>831.6</v>
      </c>
      <c r="X7" s="1">
        <v>1236.8</v>
      </c>
      <c r="Y7" s="1">
        <v>1593.8</v>
      </c>
      <c r="Z7" s="1">
        <v>401</v>
      </c>
      <c r="AA7" s="1">
        <v>823.9</v>
      </c>
      <c r="AB7" s="1">
        <v>1256</v>
      </c>
      <c r="AC7" s="1">
        <v>1648</v>
      </c>
      <c r="AD7" s="1">
        <v>402.1</v>
      </c>
      <c r="AE7" s="1">
        <v>839.3</v>
      </c>
      <c r="AF7" s="1">
        <v>1268.6999999999998</v>
      </c>
      <c r="AG7" s="1">
        <v>1672.2</v>
      </c>
      <c r="AH7" s="1">
        <v>425.3</v>
      </c>
      <c r="AI7" s="1">
        <v>866.5</v>
      </c>
      <c r="AJ7" s="1">
        <v>1314</v>
      </c>
      <c r="AK7" s="1">
        <v>1733.6</v>
      </c>
      <c r="AL7" s="1">
        <v>474.8</v>
      </c>
      <c r="AM7" s="1">
        <v>981.1</v>
      </c>
      <c r="AN7" s="1">
        <v>1483</v>
      </c>
      <c r="AO7" s="1">
        <v>1943.3</v>
      </c>
      <c r="AP7" s="1">
        <v>491.3</v>
      </c>
      <c r="AQ7" s="1">
        <v>1005.7</v>
      </c>
      <c r="AR7" s="1">
        <v>1508.8</v>
      </c>
      <c r="AS7" s="1">
        <v>2001.1</v>
      </c>
      <c r="AT7" s="1">
        <v>491.3</v>
      </c>
      <c r="AU7" s="1">
        <v>1005.7</v>
      </c>
      <c r="AV7" s="1">
        <v>1508.8</v>
      </c>
      <c r="AW7" s="1">
        <v>2001.1</v>
      </c>
      <c r="AX7" s="1">
        <v>555.6</v>
      </c>
      <c r="AY7" s="1">
        <v>1104.3</v>
      </c>
      <c r="AZ7" s="1">
        <v>1663.6</v>
      </c>
      <c r="BA7" s="1">
        <v>2200.1999999999998</v>
      </c>
      <c r="BB7" s="1">
        <v>605.79999999999995</v>
      </c>
      <c r="BC7" s="1">
        <v>1259.5999999999999</v>
      </c>
      <c r="BD7" s="1">
        <v>1894.5</v>
      </c>
      <c r="BE7" s="1">
        <v>2499.6</v>
      </c>
      <c r="BF7" s="1">
        <v>604.9</v>
      </c>
      <c r="BG7" s="1">
        <v>1254.9000000000001</v>
      </c>
      <c r="BH7" s="1">
        <v>1888.2</v>
      </c>
      <c r="BI7" s="1">
        <v>2453</v>
      </c>
      <c r="BJ7" s="1">
        <v>590</v>
      </c>
      <c r="BK7" s="1">
        <v>1123</v>
      </c>
      <c r="BL7" s="1">
        <v>1670.7</v>
      </c>
      <c r="BM7" s="1">
        <v>2244</v>
      </c>
      <c r="BN7" s="1">
        <v>612.79999999999995</v>
      </c>
      <c r="BO7" s="1">
        <v>1261.5</v>
      </c>
      <c r="BP7" s="1">
        <v>1941.7</v>
      </c>
      <c r="BQ7" s="1">
        <v>2599.1</v>
      </c>
      <c r="BR7" s="1">
        <v>920.9</v>
      </c>
      <c r="BS7" s="1">
        <v>1857.2</v>
      </c>
      <c r="BT7" s="1">
        <v>2746.8</v>
      </c>
      <c r="BU7" s="1">
        <v>3452.9</v>
      </c>
      <c r="BV7" s="1">
        <v>760.3</v>
      </c>
    </row>
    <row r="8" spans="1:74" ht="12.75" customHeight="1" x14ac:dyDescent="0.2">
      <c r="A8" s="1" t="s">
        <v>6</v>
      </c>
      <c r="B8" s="1">
        <v>64.8</v>
      </c>
      <c r="C8" s="1">
        <v>131.80000000000001</v>
      </c>
      <c r="D8" s="1">
        <v>195</v>
      </c>
      <c r="E8" s="1">
        <v>231.9</v>
      </c>
      <c r="F8" s="1">
        <v>64.3</v>
      </c>
      <c r="G8" s="1">
        <v>132.30000000000001</v>
      </c>
      <c r="H8" s="1">
        <v>200.60000000000002</v>
      </c>
      <c r="I8" s="1">
        <v>226.90000000000003</v>
      </c>
      <c r="J8" s="1">
        <v>64.8</v>
      </c>
      <c r="K8" s="1">
        <v>125.3</v>
      </c>
      <c r="L8" s="1">
        <v>186.3</v>
      </c>
      <c r="M8" s="1">
        <v>167.9</v>
      </c>
      <c r="N8" s="1">
        <v>27.7</v>
      </c>
      <c r="O8" s="1">
        <v>64.900000000000006</v>
      </c>
      <c r="P8" s="1">
        <v>134.30000000000001</v>
      </c>
      <c r="Q8" s="1">
        <v>157.9</v>
      </c>
      <c r="R8" s="1">
        <v>62.1</v>
      </c>
      <c r="S8" s="1">
        <v>135.4</v>
      </c>
      <c r="T8" s="1">
        <v>213.3</v>
      </c>
      <c r="U8" s="1">
        <v>229.9</v>
      </c>
      <c r="V8" s="1">
        <v>75.099999999999994</v>
      </c>
      <c r="W8" s="1">
        <v>125.19999999999999</v>
      </c>
      <c r="X8" s="1">
        <v>177.2</v>
      </c>
      <c r="Y8" s="1">
        <v>182.89999999999998</v>
      </c>
      <c r="Z8" s="1">
        <v>49.4</v>
      </c>
      <c r="AA8" s="1">
        <v>109.3</v>
      </c>
      <c r="AB8" s="1">
        <v>166.7</v>
      </c>
      <c r="AC8" s="1">
        <v>189.3</v>
      </c>
      <c r="AD8" s="1">
        <v>53.7</v>
      </c>
      <c r="AE8" s="1">
        <v>120</v>
      </c>
      <c r="AF8" s="1">
        <v>179.2</v>
      </c>
      <c r="AG8" s="1">
        <v>230.2</v>
      </c>
      <c r="AH8" s="1">
        <v>49.1</v>
      </c>
      <c r="AI8" s="1">
        <v>106.5</v>
      </c>
      <c r="AJ8" s="1">
        <v>176</v>
      </c>
      <c r="AK8" s="1">
        <v>209.8</v>
      </c>
      <c r="AL8" s="1">
        <v>67.7</v>
      </c>
      <c r="AM8" s="1">
        <v>145</v>
      </c>
      <c r="AN8" s="1">
        <v>226.6</v>
      </c>
      <c r="AO8" s="1">
        <v>276.2</v>
      </c>
      <c r="AP8" s="1">
        <v>87.9</v>
      </c>
      <c r="AQ8" s="1">
        <v>181.60000000000002</v>
      </c>
      <c r="AR8" s="1">
        <v>282.3</v>
      </c>
      <c r="AS8" s="1">
        <v>361.2</v>
      </c>
      <c r="AT8" s="1">
        <v>87.9</v>
      </c>
      <c r="AU8" s="1">
        <v>181.60000000000002</v>
      </c>
      <c r="AV8" s="1">
        <v>282.3</v>
      </c>
      <c r="AW8" s="1">
        <v>361.2</v>
      </c>
      <c r="AX8" s="1">
        <v>107.4</v>
      </c>
      <c r="AY8" s="1">
        <v>218.2</v>
      </c>
      <c r="AZ8" s="1">
        <v>346.2</v>
      </c>
      <c r="BA8" s="1">
        <v>444.9</v>
      </c>
      <c r="BB8" s="1">
        <v>148.5</v>
      </c>
      <c r="BC8" s="1">
        <v>325.10000000000002</v>
      </c>
      <c r="BD8" s="1">
        <v>498.5</v>
      </c>
      <c r="BE8" s="1">
        <v>616.6</v>
      </c>
      <c r="BF8" s="1">
        <v>128.1</v>
      </c>
      <c r="BG8" s="1">
        <v>247.9</v>
      </c>
      <c r="BH8" s="1">
        <v>375</v>
      </c>
      <c r="BI8" s="1">
        <v>478.5</v>
      </c>
      <c r="BJ8" s="1">
        <v>118.6</v>
      </c>
      <c r="BK8" s="1">
        <v>186.7</v>
      </c>
      <c r="BL8" s="1">
        <v>277.2</v>
      </c>
      <c r="BM8" s="1">
        <v>387.8</v>
      </c>
      <c r="BN8" s="1">
        <v>122</v>
      </c>
      <c r="BO8" s="1">
        <v>255.6</v>
      </c>
      <c r="BP8" s="1">
        <v>416.1</v>
      </c>
      <c r="BQ8" s="1">
        <v>552.9</v>
      </c>
      <c r="BR8" s="1">
        <v>279.3</v>
      </c>
      <c r="BS8" s="1">
        <v>555.79999999999995</v>
      </c>
      <c r="BT8" s="1">
        <v>753.2</v>
      </c>
      <c r="BU8" s="1">
        <v>876.4</v>
      </c>
      <c r="BV8" s="1">
        <v>95.7</v>
      </c>
    </row>
    <row r="9" spans="1:74" ht="12.75" customHeight="1" x14ac:dyDescent="0.2">
      <c r="A9" s="1" t="s">
        <v>7</v>
      </c>
      <c r="B9" s="9">
        <v>0.20061919504643966</v>
      </c>
      <c r="C9" s="9">
        <v>0.20267568814393361</v>
      </c>
      <c r="D9" s="9">
        <v>0.20072053525476069</v>
      </c>
      <c r="E9" s="9">
        <v>0.18020048177791592</v>
      </c>
      <c r="F9" s="9">
        <v>0.18477011494252873</v>
      </c>
      <c r="G9" s="9">
        <v>0.1885689851767389</v>
      </c>
      <c r="H9" s="9">
        <v>0.19238515392730413</v>
      </c>
      <c r="I9" s="9">
        <v>0.16671565025716387</v>
      </c>
      <c r="J9" s="9">
        <v>0.17985012489592006</v>
      </c>
      <c r="K9" s="9">
        <v>0.16911863949250908</v>
      </c>
      <c r="L9" s="9">
        <v>0.16761133603238867</v>
      </c>
      <c r="M9" s="9">
        <v>0.11919636518529036</v>
      </c>
      <c r="N9" s="9">
        <v>0.10456776141940355</v>
      </c>
      <c r="O9" s="9">
        <v>0.11389961389961392</v>
      </c>
      <c r="P9" s="9">
        <v>0.1469847871292547</v>
      </c>
      <c r="Q9" s="9">
        <v>0.12746206005812077</v>
      </c>
      <c r="R9" s="9">
        <v>0.16920980926430518</v>
      </c>
      <c r="S9" s="9">
        <v>0.17504848093083389</v>
      </c>
      <c r="T9" s="9">
        <v>0.17852360227653166</v>
      </c>
      <c r="U9" s="9">
        <v>0.14546029737424865</v>
      </c>
      <c r="V9" s="9">
        <v>0.18294762484774663</v>
      </c>
      <c r="W9" s="9">
        <v>0.15055315055315052</v>
      </c>
      <c r="X9" s="9">
        <v>0.14327296248382923</v>
      </c>
      <c r="Y9" s="9">
        <v>0.11475718408834232</v>
      </c>
      <c r="Z9" s="9">
        <v>0.12319201995012469</v>
      </c>
      <c r="AA9" s="9">
        <v>0.1326617307925719</v>
      </c>
      <c r="AB9" s="9">
        <v>0.13272292993630572</v>
      </c>
      <c r="AC9" s="9">
        <v>0.11486650485436894</v>
      </c>
      <c r="AD9" s="9">
        <v>0.13354886844068639</v>
      </c>
      <c r="AE9" s="9">
        <v>0.1429762897652806</v>
      </c>
      <c r="AF9" s="9">
        <v>0.14124694569244109</v>
      </c>
      <c r="AG9" s="9">
        <v>0.13766295897619901</v>
      </c>
      <c r="AH9" s="9">
        <v>0.11544791911591817</v>
      </c>
      <c r="AI9" s="9">
        <v>0.12290825158684363</v>
      </c>
      <c r="AJ9" s="9">
        <v>0.13394216133942161</v>
      </c>
      <c r="AK9" s="9">
        <v>0.12101984310106138</v>
      </c>
      <c r="AL9" s="9">
        <v>0.14258635214827295</v>
      </c>
      <c r="AM9" s="9">
        <v>0.14779329324227908</v>
      </c>
      <c r="AN9" s="9">
        <v>0.15279838165879972</v>
      </c>
      <c r="AO9" s="9">
        <v>0.14212936757062727</v>
      </c>
      <c r="AP9" s="9">
        <v>0.17891308772644007</v>
      </c>
      <c r="AQ9" s="9">
        <v>0.18057074674356172</v>
      </c>
      <c r="AR9" s="9">
        <v>0.18710233297985154</v>
      </c>
      <c r="AS9" s="9">
        <v>0.18050072460146918</v>
      </c>
      <c r="AT9" s="9">
        <v>0.17891308772644007</v>
      </c>
      <c r="AU9" s="9">
        <v>0.18057074674356172</v>
      </c>
      <c r="AV9" s="9">
        <v>0.18710233297985154</v>
      </c>
      <c r="AW9" s="9">
        <v>0.18050072460146918</v>
      </c>
      <c r="AX9" s="9">
        <v>0.19330453563714903</v>
      </c>
      <c r="AY9" s="9">
        <v>0.19800000000000001</v>
      </c>
      <c r="AZ9" s="9">
        <v>0.20799999999999999</v>
      </c>
      <c r="BA9" s="9">
        <v>0.20200000000000001</v>
      </c>
      <c r="BB9" s="9">
        <v>0.245</v>
      </c>
      <c r="BC9" s="9">
        <v>0.25800000000000001</v>
      </c>
      <c r="BD9" s="9">
        <v>0.26300000000000001</v>
      </c>
      <c r="BE9" s="9">
        <v>0.247</v>
      </c>
      <c r="BF9" s="9">
        <v>0.21199999999999999</v>
      </c>
      <c r="BG9" s="9">
        <v>0.19800000000000001</v>
      </c>
      <c r="BH9" s="9">
        <v>0.19900000000000001</v>
      </c>
      <c r="BI9" s="9">
        <v>0.19500000000000001</v>
      </c>
      <c r="BJ9" s="9">
        <v>0.20100000000000001</v>
      </c>
      <c r="BK9" s="9">
        <v>0.16600000000000001</v>
      </c>
      <c r="BL9" s="9">
        <v>0.16600000000000001</v>
      </c>
      <c r="BM9" s="9">
        <v>0.17299999999999999</v>
      </c>
      <c r="BN9" s="9">
        <v>0.19900000000000001</v>
      </c>
      <c r="BO9" s="9">
        <v>0.20300000000000001</v>
      </c>
      <c r="BP9" s="9">
        <v>0.21429675027038164</v>
      </c>
      <c r="BQ9" s="9">
        <v>0.21272748259012736</v>
      </c>
      <c r="BR9" s="9">
        <v>0.30329025952872191</v>
      </c>
      <c r="BS9" s="9">
        <v>0.29926771483954334</v>
      </c>
      <c r="BT9" s="9">
        <v>0.27420998980632005</v>
      </c>
      <c r="BU9" s="9">
        <v>0.25381563323583073</v>
      </c>
      <c r="BV9" s="9">
        <v>0.12587136656582928</v>
      </c>
    </row>
    <row r="10" spans="1:74" ht="12.75" customHeight="1" x14ac:dyDescent="0.2">
      <c r="A10" s="1" t="s">
        <v>8</v>
      </c>
      <c r="B10" s="1">
        <v>44.2</v>
      </c>
      <c r="C10" s="1">
        <v>89.9</v>
      </c>
      <c r="D10" s="1">
        <v>132</v>
      </c>
      <c r="E10" s="1">
        <v>147.80000000000001</v>
      </c>
      <c r="F10" s="1">
        <v>43.8</v>
      </c>
      <c r="G10" s="1">
        <v>91.199999999999989</v>
      </c>
      <c r="H10" s="1">
        <v>139.1</v>
      </c>
      <c r="I10" s="1">
        <v>144.6</v>
      </c>
      <c r="J10" s="1">
        <v>45.1</v>
      </c>
      <c r="K10" s="1">
        <v>84.300000000000011</v>
      </c>
      <c r="L10" s="1">
        <v>124.9</v>
      </c>
      <c r="M10" s="1">
        <v>86.300000000000011</v>
      </c>
      <c r="N10" s="1">
        <v>5.5</v>
      </c>
      <c r="O10" s="1">
        <v>19.8</v>
      </c>
      <c r="P10" s="1">
        <v>65.900000000000006</v>
      </c>
      <c r="Q10" s="1">
        <v>33.500000000000007</v>
      </c>
      <c r="R10" s="1">
        <v>44.9</v>
      </c>
      <c r="S10" s="1">
        <v>100.69999999999999</v>
      </c>
      <c r="T10" s="1">
        <v>160.39999999999998</v>
      </c>
      <c r="U10" s="1">
        <v>150</v>
      </c>
      <c r="V10" s="1">
        <v>56.8</v>
      </c>
      <c r="W10" s="1">
        <v>87.9</v>
      </c>
      <c r="X10" s="1">
        <v>120.10000000000001</v>
      </c>
      <c r="Y10" s="1">
        <v>103.30000000000001</v>
      </c>
      <c r="Z10" s="1">
        <v>29.1</v>
      </c>
      <c r="AA10" s="1">
        <v>68.5</v>
      </c>
      <c r="AB10" s="1">
        <v>104.7</v>
      </c>
      <c r="AC10" s="1">
        <v>106.4</v>
      </c>
      <c r="AD10" s="1">
        <v>34.1</v>
      </c>
      <c r="AE10" s="1">
        <v>80.5</v>
      </c>
      <c r="AF10" s="1">
        <v>120.1</v>
      </c>
      <c r="AG10" s="1">
        <v>151.1</v>
      </c>
      <c r="AH10" s="1">
        <v>29.5</v>
      </c>
      <c r="AI10" s="1">
        <v>67</v>
      </c>
      <c r="AJ10" s="1">
        <v>115.9</v>
      </c>
      <c r="AK10" s="1">
        <v>128.9</v>
      </c>
      <c r="AL10" s="1">
        <v>47.6</v>
      </c>
      <c r="AM10" s="1">
        <v>104.30000000000001</v>
      </c>
      <c r="AN10" s="1">
        <v>165.8</v>
      </c>
      <c r="AO10" s="1">
        <v>194.5</v>
      </c>
      <c r="AP10" s="1">
        <v>68</v>
      </c>
      <c r="AQ10" s="1">
        <v>142</v>
      </c>
      <c r="AR10" s="1">
        <v>223</v>
      </c>
      <c r="AS10" s="1">
        <v>280.8</v>
      </c>
      <c r="AT10" s="1">
        <v>68</v>
      </c>
      <c r="AU10" s="1">
        <v>142</v>
      </c>
      <c r="AV10" s="1">
        <v>223</v>
      </c>
      <c r="AW10" s="1">
        <v>280.8</v>
      </c>
      <c r="AX10" s="1">
        <v>86.7</v>
      </c>
      <c r="AY10" s="1">
        <v>176.5</v>
      </c>
      <c r="AZ10" s="1">
        <v>283.89999999999998</v>
      </c>
      <c r="BA10" s="1">
        <v>362.2</v>
      </c>
      <c r="BB10" s="1">
        <v>128.69999999999999</v>
      </c>
      <c r="BC10" s="1">
        <v>285</v>
      </c>
      <c r="BD10" s="1">
        <v>438.4</v>
      </c>
      <c r="BE10" s="1">
        <v>536.70000000000005</v>
      </c>
      <c r="BF10" s="1">
        <v>105.9</v>
      </c>
      <c r="BG10" s="1">
        <v>202.8</v>
      </c>
      <c r="BH10" s="1">
        <v>304.8</v>
      </c>
      <c r="BI10" s="1">
        <v>375.3</v>
      </c>
      <c r="BJ10" s="1">
        <v>90.1</v>
      </c>
      <c r="BK10" s="1">
        <v>130.5</v>
      </c>
      <c r="BL10" s="1">
        <v>193.4</v>
      </c>
      <c r="BM10" s="1">
        <v>276.8</v>
      </c>
      <c r="BN10" s="1">
        <v>95.2</v>
      </c>
      <c r="BO10" s="1">
        <v>201.1</v>
      </c>
      <c r="BP10" s="1">
        <v>335.5</v>
      </c>
      <c r="BQ10" s="1">
        <v>421</v>
      </c>
      <c r="BR10" s="1">
        <v>251.7</v>
      </c>
      <c r="BS10" s="1">
        <v>499.6</v>
      </c>
      <c r="BT10" s="1">
        <v>662.7</v>
      </c>
      <c r="BU10" s="1">
        <v>752.8</v>
      </c>
      <c r="BV10" s="1">
        <v>62.4</v>
      </c>
    </row>
    <row r="11" spans="1:74" ht="12.75" customHeight="1" x14ac:dyDescent="0.2">
      <c r="A11" s="1" t="s">
        <v>9</v>
      </c>
      <c r="B11" s="9">
        <v>0.1368421052631579</v>
      </c>
      <c r="C11" s="9">
        <v>0.13824388743656776</v>
      </c>
      <c r="D11" s="9">
        <v>0.13587236232629954</v>
      </c>
      <c r="E11" s="9">
        <v>0.11484963866656306</v>
      </c>
      <c r="F11" s="9">
        <v>0.12586206896551724</v>
      </c>
      <c r="G11" s="9">
        <v>0.12998859749144809</v>
      </c>
      <c r="H11" s="9">
        <v>0.13340366356574276</v>
      </c>
      <c r="I11" s="9">
        <v>0.10624540778839088</v>
      </c>
      <c r="J11" s="9">
        <v>0.12517346655564807</v>
      </c>
      <c r="K11" s="9">
        <v>0.11378053718450533</v>
      </c>
      <c r="L11" s="9">
        <v>0.11237067026540712</v>
      </c>
      <c r="M11" s="9">
        <v>6.1266505750390471E-2</v>
      </c>
      <c r="N11" s="9">
        <v>2.0762551906379767E-2</v>
      </c>
      <c r="O11" s="9">
        <v>3.4749034749034756E-2</v>
      </c>
      <c r="P11" s="9">
        <v>7.2124329648681193E-2</v>
      </c>
      <c r="Q11" s="9">
        <v>2.7042298999031326E-2</v>
      </c>
      <c r="R11" s="9">
        <v>0.1223433242506812</v>
      </c>
      <c r="S11" s="9">
        <v>0.13018745959922429</v>
      </c>
      <c r="T11" s="9">
        <v>0.13424840977569466</v>
      </c>
      <c r="U11" s="9">
        <v>9.4906675102815571E-2</v>
      </c>
      <c r="V11" s="9">
        <v>0.13836784409257002</v>
      </c>
      <c r="W11" s="9">
        <v>0.10569985569985571</v>
      </c>
      <c r="X11" s="9">
        <v>9.7105433376455386E-2</v>
      </c>
      <c r="Y11" s="9">
        <v>6.4813652905006916E-2</v>
      </c>
      <c r="Z11" s="9">
        <v>7.2568578553615967E-2</v>
      </c>
      <c r="AA11" s="9">
        <v>8.3141157907513044E-2</v>
      </c>
      <c r="AB11" s="9">
        <v>8.3359872611464964E-2</v>
      </c>
      <c r="AC11" s="9">
        <v>6.4563106796116515E-2</v>
      </c>
      <c r="AD11" s="9">
        <v>8.4804774931609053E-2</v>
      </c>
      <c r="AE11" s="9">
        <v>9.5913261050875734E-2</v>
      </c>
      <c r="AF11" s="9">
        <v>9.4663829116418394E-2</v>
      </c>
      <c r="AG11" s="9">
        <v>9.0360004784116724E-2</v>
      </c>
      <c r="AH11" s="9">
        <v>6.9362802727486475E-2</v>
      </c>
      <c r="AI11" s="9">
        <v>7.7322562031159836E-2</v>
      </c>
      <c r="AJ11" s="9">
        <v>8.820395738203958E-2</v>
      </c>
      <c r="AK11" s="9">
        <v>7.4353945546838954E-2</v>
      </c>
      <c r="AL11" s="9">
        <v>0.10025273799494525</v>
      </c>
      <c r="AM11" s="9">
        <v>0.10630924472530834</v>
      </c>
      <c r="AN11" s="9">
        <v>0.11180040458530008</v>
      </c>
      <c r="AO11" s="9">
        <v>0.10008748005969227</v>
      </c>
      <c r="AP11" s="9">
        <v>0.13840830449826988</v>
      </c>
      <c r="AQ11" s="9">
        <v>0.14119518743163964</v>
      </c>
      <c r="AR11" s="9">
        <v>0.14779957582184519</v>
      </c>
      <c r="AS11" s="9">
        <v>0.14032282244765379</v>
      </c>
      <c r="AT11" s="9">
        <v>0.13840830449826988</v>
      </c>
      <c r="AU11" s="9">
        <v>0.14119518743163964</v>
      </c>
      <c r="AV11" s="9">
        <v>0.14779957582184519</v>
      </c>
      <c r="AW11" s="9">
        <v>0.14032282244765379</v>
      </c>
      <c r="AX11" s="9">
        <v>0.15604751619870411</v>
      </c>
      <c r="AY11" s="9">
        <v>0.16</v>
      </c>
      <c r="AZ11" s="9">
        <v>0.17100000000000001</v>
      </c>
      <c r="BA11" s="9">
        <v>0.16500000000000001</v>
      </c>
      <c r="BB11" s="9">
        <v>0.21199999999999999</v>
      </c>
      <c r="BC11" s="9">
        <v>0.22600000000000001</v>
      </c>
      <c r="BD11" s="9">
        <v>0.23100000000000001</v>
      </c>
      <c r="BE11" s="9">
        <v>0.215</v>
      </c>
      <c r="BF11" s="9">
        <v>0.17499999999999999</v>
      </c>
      <c r="BG11" s="9">
        <v>0.16200000000000001</v>
      </c>
      <c r="BH11" s="9">
        <v>0.161</v>
      </c>
      <c r="BI11" s="9">
        <v>0.153</v>
      </c>
      <c r="BJ11" s="9">
        <v>0.153</v>
      </c>
      <c r="BK11" s="9">
        <v>0.11600000000000001</v>
      </c>
      <c r="BL11" s="9">
        <v>0.11600000000000001</v>
      </c>
      <c r="BM11" s="9">
        <v>0.123</v>
      </c>
      <c r="BN11" s="9">
        <v>0.155</v>
      </c>
      <c r="BO11" s="9">
        <v>0.159</v>
      </c>
      <c r="BP11" s="9">
        <v>0.17278673327496524</v>
      </c>
      <c r="BQ11" s="9">
        <v>0.16197914662767882</v>
      </c>
      <c r="BR11" s="9">
        <v>0.27331957867303724</v>
      </c>
      <c r="BS11" s="9">
        <v>0.26900710747361622</v>
      </c>
      <c r="BT11" s="9">
        <v>0.24126256006989952</v>
      </c>
      <c r="BU11" s="9">
        <v>0.21801963566856844</v>
      </c>
      <c r="BV11" s="9">
        <v>8.2072865973957645E-2</v>
      </c>
    </row>
    <row r="12" spans="1:74" ht="12.75" customHeight="1" x14ac:dyDescent="0.2">
      <c r="A12" s="1" t="s">
        <v>66</v>
      </c>
      <c r="B12" s="1">
        <v>23.1</v>
      </c>
      <c r="C12" s="1">
        <v>50.3</v>
      </c>
      <c r="D12" s="1">
        <v>70.199999999999989</v>
      </c>
      <c r="E12" s="1">
        <v>140.89999999999998</v>
      </c>
      <c r="F12" s="1">
        <v>17.399999999999999</v>
      </c>
      <c r="G12" s="1">
        <v>47.5</v>
      </c>
      <c r="H12" s="1">
        <v>73.5</v>
      </c>
      <c r="I12" s="1">
        <v>102.2</v>
      </c>
      <c r="J12" s="1">
        <v>16.7</v>
      </c>
      <c r="K12" s="1">
        <v>42</v>
      </c>
      <c r="L12" s="1">
        <v>83.6</v>
      </c>
      <c r="M12" s="1">
        <v>107</v>
      </c>
      <c r="N12" s="1">
        <v>13.1</v>
      </c>
      <c r="O12" s="1">
        <v>27.6</v>
      </c>
      <c r="P12" s="1">
        <v>59.5</v>
      </c>
      <c r="Q12" s="1">
        <v>102.2</v>
      </c>
      <c r="R12" s="1">
        <v>18.600000000000001</v>
      </c>
      <c r="S12" s="1">
        <v>42.7</v>
      </c>
      <c r="T12" s="1">
        <v>133.60000000000002</v>
      </c>
      <c r="U12" s="1">
        <v>174.1</v>
      </c>
      <c r="V12" s="1">
        <v>18.899999999999999</v>
      </c>
      <c r="W12" s="1">
        <v>41.2</v>
      </c>
      <c r="X12" s="1">
        <v>63</v>
      </c>
      <c r="Y12" s="1">
        <v>106.3</v>
      </c>
      <c r="Z12" s="1">
        <v>14.2</v>
      </c>
      <c r="AA12" s="1">
        <v>31.4</v>
      </c>
      <c r="AB12" s="1">
        <v>48.8</v>
      </c>
      <c r="AC12" s="1">
        <v>158.80000000000001</v>
      </c>
      <c r="AD12" s="1">
        <v>14</v>
      </c>
      <c r="AE12" s="1">
        <v>30</v>
      </c>
      <c r="AF12" s="1">
        <v>48.6</v>
      </c>
      <c r="AG12" s="1">
        <v>85.4</v>
      </c>
      <c r="AH12" s="1">
        <v>15.5</v>
      </c>
      <c r="AI12" s="1">
        <v>33.200000000000003</v>
      </c>
      <c r="AJ12" s="1">
        <v>54.5</v>
      </c>
      <c r="AK12" s="1">
        <v>88.5</v>
      </c>
      <c r="AL12" s="1">
        <v>13.7</v>
      </c>
      <c r="AM12" s="1">
        <v>32.700000000000003</v>
      </c>
      <c r="AN12" s="1">
        <v>56.2</v>
      </c>
      <c r="AO12" s="1">
        <v>82</v>
      </c>
      <c r="AP12" s="1">
        <v>10.8</v>
      </c>
      <c r="AQ12" s="1">
        <v>27.3</v>
      </c>
      <c r="AR12" s="1">
        <v>50.5</v>
      </c>
      <c r="AS12" s="1">
        <v>88.6</v>
      </c>
      <c r="AT12" s="1">
        <v>10.8</v>
      </c>
      <c r="AU12" s="1">
        <v>27.3</v>
      </c>
      <c r="AV12" s="1">
        <v>50.5</v>
      </c>
      <c r="AW12" s="1">
        <v>88.6</v>
      </c>
      <c r="AX12" s="1">
        <v>16.399999999999999</v>
      </c>
      <c r="AY12" s="1">
        <v>56.9</v>
      </c>
      <c r="AZ12" s="1">
        <v>88.9</v>
      </c>
      <c r="BA12" s="1">
        <v>142.80000000000001</v>
      </c>
      <c r="BB12" s="1">
        <v>34.299999999999997</v>
      </c>
      <c r="BC12" s="1">
        <v>80.400000000000006</v>
      </c>
      <c r="BD12" s="1">
        <v>138.30000000000001</v>
      </c>
      <c r="BE12" s="1">
        <v>222.7</v>
      </c>
      <c r="BF12" s="1">
        <v>51.4</v>
      </c>
      <c r="BG12" s="1">
        <v>113.9</v>
      </c>
      <c r="BH12" s="1">
        <v>158</v>
      </c>
      <c r="BI12" s="1">
        <v>193.6</v>
      </c>
      <c r="BJ12" s="1">
        <v>21.4</v>
      </c>
      <c r="BK12" s="1">
        <v>40.200000000000003</v>
      </c>
      <c r="BL12" s="1">
        <v>60.8</v>
      </c>
      <c r="BM12" s="1">
        <v>96.9</v>
      </c>
      <c r="BN12" s="1">
        <v>20.3</v>
      </c>
      <c r="BO12" s="1">
        <v>48.2</v>
      </c>
      <c r="BP12" s="1">
        <v>85.8</v>
      </c>
      <c r="BQ12" s="1">
        <v>143.19999999999999</v>
      </c>
      <c r="BR12" s="1">
        <v>33.9</v>
      </c>
      <c r="BS12" s="1">
        <v>81.400000000000006</v>
      </c>
      <c r="BT12" s="1">
        <v>133.1</v>
      </c>
      <c r="BU12" s="1">
        <v>199.8</v>
      </c>
      <c r="BV12" s="1">
        <v>40.200000000000003</v>
      </c>
    </row>
    <row r="13" spans="1:74" ht="12.75" customHeight="1" x14ac:dyDescent="0.2">
      <c r="A13" s="1" t="s">
        <v>67</v>
      </c>
      <c r="B13" s="10">
        <v>3672</v>
      </c>
      <c r="C13" s="10">
        <v>3702</v>
      </c>
      <c r="D13" s="10">
        <v>3736</v>
      </c>
      <c r="E13" s="10">
        <v>3767</v>
      </c>
      <c r="F13" s="10">
        <v>3781</v>
      </c>
      <c r="G13" s="10">
        <v>3809</v>
      </c>
      <c r="H13" s="10">
        <v>3848</v>
      </c>
      <c r="I13" s="10">
        <v>3871</v>
      </c>
      <c r="J13" s="10">
        <v>3934</v>
      </c>
      <c r="K13" s="10">
        <v>3906</v>
      </c>
      <c r="L13" s="10">
        <v>3924</v>
      </c>
      <c r="M13" s="10">
        <v>3927</v>
      </c>
      <c r="N13" s="10">
        <v>3893</v>
      </c>
      <c r="O13" s="10">
        <v>3840</v>
      </c>
      <c r="P13" s="10">
        <v>3869</v>
      </c>
      <c r="Q13" s="10">
        <v>3873</v>
      </c>
      <c r="R13" s="10">
        <v>3559</v>
      </c>
      <c r="S13" s="10">
        <v>3650</v>
      </c>
      <c r="T13" s="10">
        <v>3848</v>
      </c>
      <c r="U13" s="10">
        <v>3892</v>
      </c>
      <c r="V13" s="10">
        <v>3905</v>
      </c>
      <c r="W13" s="10">
        <v>3973</v>
      </c>
      <c r="X13" s="10">
        <v>3995</v>
      </c>
      <c r="Y13" s="10">
        <v>3956</v>
      </c>
      <c r="Z13" s="10">
        <v>3919</v>
      </c>
      <c r="AA13" s="10">
        <v>3936</v>
      </c>
      <c r="AB13" s="10">
        <v>3974</v>
      </c>
      <c r="AC13" s="10">
        <v>3960</v>
      </c>
      <c r="AD13" s="10">
        <v>4086</v>
      </c>
      <c r="AE13" s="10">
        <v>4137</v>
      </c>
      <c r="AF13" s="10">
        <v>4108</v>
      </c>
      <c r="AG13" s="10">
        <v>4109</v>
      </c>
      <c r="AH13" s="10">
        <v>4148</v>
      </c>
      <c r="AI13" s="10">
        <v>4195</v>
      </c>
      <c r="AJ13" s="10">
        <v>4219</v>
      </c>
      <c r="AK13" s="10">
        <v>4240</v>
      </c>
      <c r="AL13" s="10">
        <v>4305</v>
      </c>
      <c r="AM13" s="10">
        <v>4347</v>
      </c>
      <c r="AN13" s="10">
        <v>4388</v>
      </c>
      <c r="AO13" s="10">
        <v>4353</v>
      </c>
      <c r="AP13" s="10">
        <v>4396</v>
      </c>
      <c r="AQ13" s="10">
        <v>4438</v>
      </c>
      <c r="AR13" s="10">
        <v>4470</v>
      </c>
      <c r="AS13" s="10">
        <v>4566</v>
      </c>
      <c r="AT13" s="10">
        <v>4396</v>
      </c>
      <c r="AU13" s="10">
        <v>4438</v>
      </c>
      <c r="AV13" s="10">
        <v>4470</v>
      </c>
      <c r="AW13" s="10">
        <v>4566</v>
      </c>
      <c r="AX13" s="10">
        <v>4657</v>
      </c>
      <c r="AY13" s="10">
        <v>4713</v>
      </c>
      <c r="AZ13" s="10">
        <v>4723</v>
      </c>
      <c r="BA13" s="10">
        <v>4737</v>
      </c>
      <c r="BB13" s="10">
        <v>4838</v>
      </c>
      <c r="BC13" s="10">
        <v>4962</v>
      </c>
      <c r="BD13" s="10">
        <v>5046</v>
      </c>
      <c r="BE13" s="10">
        <v>5114</v>
      </c>
      <c r="BF13" s="10">
        <v>5258</v>
      </c>
      <c r="BG13" s="10">
        <v>5320</v>
      </c>
      <c r="BH13" s="10">
        <v>5327</v>
      </c>
      <c r="BI13" s="10">
        <v>5267</v>
      </c>
      <c r="BJ13" s="10">
        <v>5156</v>
      </c>
      <c r="BK13" s="10">
        <v>5079</v>
      </c>
      <c r="BL13" s="10">
        <v>5037</v>
      </c>
      <c r="BM13" s="10">
        <v>5076</v>
      </c>
      <c r="BN13" s="10">
        <v>5108</v>
      </c>
      <c r="BO13" s="10">
        <v>5144</v>
      </c>
      <c r="BP13" s="10">
        <v>5162</v>
      </c>
      <c r="BQ13" s="10">
        <v>5211</v>
      </c>
      <c r="BR13" s="10">
        <v>5313</v>
      </c>
      <c r="BS13" s="10">
        <v>5898</v>
      </c>
      <c r="BT13" s="10">
        <v>5932</v>
      </c>
      <c r="BU13" s="10">
        <v>6019</v>
      </c>
      <c r="BV13" s="10">
        <v>6076</v>
      </c>
    </row>
    <row r="14" spans="1:74" ht="12.75" customHeight="1" x14ac:dyDescent="0.2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Y14" s="1"/>
      <c r="AZ14" s="1"/>
      <c r="BA14" s="1"/>
      <c r="BB14" s="1"/>
      <c r="BC14" s="1"/>
      <c r="BD14" s="1"/>
      <c r="BE14" s="1"/>
      <c r="BG14" s="1"/>
      <c r="BH14" s="1"/>
      <c r="BI14" s="1"/>
      <c r="BJ14" s="1"/>
      <c r="BK14" s="1"/>
      <c r="BL14" s="1"/>
      <c r="BM14" s="1"/>
      <c r="BO14" s="1"/>
      <c r="BP14" s="1"/>
      <c r="BQ14" s="1"/>
      <c r="BR14" s="1"/>
      <c r="BS14" s="1"/>
      <c r="BT14" s="1"/>
      <c r="BU14" s="1"/>
    </row>
    <row r="15" spans="1:74" ht="12.75" customHeight="1" x14ac:dyDescent="0.2">
      <c r="A15" s="14" t="s">
        <v>68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</row>
    <row r="16" spans="1:74" ht="12.75" customHeight="1" x14ac:dyDescent="0.2">
      <c r="A16" s="1" t="s">
        <v>5</v>
      </c>
      <c r="B16" s="1">
        <v>121.4</v>
      </c>
      <c r="C16" s="1">
        <v>268.8</v>
      </c>
      <c r="D16" s="1">
        <v>421.6</v>
      </c>
      <c r="E16" s="1">
        <v>559.6</v>
      </c>
      <c r="F16" s="1">
        <v>148.69999999999999</v>
      </c>
      <c r="G16" s="1">
        <v>316.39999999999998</v>
      </c>
      <c r="H16" s="1">
        <v>482.9</v>
      </c>
      <c r="I16" s="1">
        <v>632.79999999999995</v>
      </c>
      <c r="J16" s="1">
        <v>198.5</v>
      </c>
      <c r="K16" s="1">
        <v>443.1</v>
      </c>
      <c r="L16" s="1">
        <v>682</v>
      </c>
      <c r="M16" s="1">
        <v>867.9</v>
      </c>
      <c r="N16" s="1">
        <v>172.3</v>
      </c>
      <c r="O16" s="1">
        <v>378.8</v>
      </c>
      <c r="P16" s="1">
        <v>579</v>
      </c>
      <c r="Q16" s="1">
        <v>743.8</v>
      </c>
      <c r="R16" s="1">
        <v>170.8</v>
      </c>
      <c r="S16" s="1">
        <v>395.4</v>
      </c>
      <c r="T16" s="1">
        <v>621.20000000000005</v>
      </c>
      <c r="U16" s="1">
        <v>810</v>
      </c>
      <c r="V16" s="1">
        <v>205.4</v>
      </c>
      <c r="W16" s="1">
        <v>455.1</v>
      </c>
      <c r="X16" s="1">
        <v>713</v>
      </c>
      <c r="Y16" s="1">
        <v>928.1</v>
      </c>
      <c r="Z16" s="1">
        <v>233.8</v>
      </c>
      <c r="AA16" s="1">
        <v>509.90000000000003</v>
      </c>
      <c r="AB16" s="1">
        <v>783.90000000000009</v>
      </c>
      <c r="AC16" s="1">
        <v>1003.1</v>
      </c>
      <c r="AD16" s="1">
        <v>226.7</v>
      </c>
      <c r="AE16" s="1">
        <v>500.09999999999997</v>
      </c>
      <c r="AF16" s="1">
        <v>765.5</v>
      </c>
      <c r="AG16" s="1">
        <v>978.7</v>
      </c>
      <c r="AH16" s="1">
        <v>238.7</v>
      </c>
      <c r="AI16" s="1">
        <v>524.20000000000005</v>
      </c>
      <c r="AJ16" s="1">
        <v>812.2</v>
      </c>
      <c r="AK16" s="1">
        <v>1064.4000000000001</v>
      </c>
      <c r="AL16" s="1">
        <v>284.60000000000002</v>
      </c>
      <c r="AM16" s="1">
        <v>599.20000000000005</v>
      </c>
      <c r="AN16" s="1">
        <v>912.2</v>
      </c>
      <c r="AO16" s="1">
        <v>1185.5</v>
      </c>
      <c r="AP16" s="1">
        <v>285.89999999999998</v>
      </c>
      <c r="AQ16" s="1">
        <v>611.59999999999991</v>
      </c>
      <c r="AR16" s="1">
        <v>919.8</v>
      </c>
      <c r="AS16" s="1">
        <v>1194.8</v>
      </c>
      <c r="AT16" s="1">
        <v>285.89999999999998</v>
      </c>
      <c r="AU16" s="1">
        <v>611.59999999999991</v>
      </c>
      <c r="AV16" s="1">
        <v>919.8</v>
      </c>
      <c r="AW16" s="1">
        <v>1194.8</v>
      </c>
      <c r="AX16" s="1">
        <v>306.8</v>
      </c>
      <c r="AY16" s="1">
        <v>642.1</v>
      </c>
      <c r="AZ16" s="1">
        <v>960</v>
      </c>
      <c r="BA16" s="1">
        <v>1245.0999999999999</v>
      </c>
      <c r="BB16" s="1">
        <v>301.89999999999998</v>
      </c>
      <c r="BC16" s="1">
        <v>645</v>
      </c>
      <c r="BD16" s="1">
        <v>983.8</v>
      </c>
      <c r="BE16" s="1">
        <v>1282.2</v>
      </c>
      <c r="BF16" s="1">
        <v>323.60000000000002</v>
      </c>
      <c r="BG16" s="1">
        <v>676.9</v>
      </c>
      <c r="BH16" s="1">
        <v>1011.7</v>
      </c>
      <c r="BI16" s="1">
        <v>1315.1</v>
      </c>
      <c r="BJ16" s="1">
        <v>330.8</v>
      </c>
      <c r="BK16" s="1">
        <v>628.4</v>
      </c>
      <c r="BL16" s="1">
        <v>968.7</v>
      </c>
      <c r="BM16" s="1">
        <v>1298.5</v>
      </c>
      <c r="BN16" s="1">
        <v>350.1</v>
      </c>
      <c r="BO16" s="1">
        <v>753.6</v>
      </c>
      <c r="BP16" s="1">
        <v>1222.4000000000001</v>
      </c>
      <c r="BQ16" s="1">
        <v>1673.6</v>
      </c>
      <c r="BR16" s="1">
        <v>517.5</v>
      </c>
      <c r="BS16" s="1">
        <v>1070.8</v>
      </c>
      <c r="BT16" s="1">
        <v>1574.8</v>
      </c>
      <c r="BU16" s="1">
        <v>1996.2</v>
      </c>
      <c r="BV16" s="1">
        <v>427.7</v>
      </c>
    </row>
    <row r="17" spans="1:74" ht="12.75" customHeight="1" x14ac:dyDescent="0.2">
      <c r="A17" s="1" t="s">
        <v>6</v>
      </c>
      <c r="B17" s="1">
        <v>23.7</v>
      </c>
      <c r="C17" s="1">
        <v>53.099999999999994</v>
      </c>
      <c r="D17" s="1">
        <v>84.1</v>
      </c>
      <c r="E17" s="1">
        <v>106.6</v>
      </c>
      <c r="F17" s="1">
        <v>34.200000000000003</v>
      </c>
      <c r="G17" s="1">
        <v>68.7</v>
      </c>
      <c r="H17" s="1">
        <v>100.9</v>
      </c>
      <c r="I17" s="1">
        <v>107</v>
      </c>
      <c r="J17" s="1">
        <v>38.1</v>
      </c>
      <c r="K17" s="1">
        <v>75.400000000000006</v>
      </c>
      <c r="L17" s="1">
        <v>104.7</v>
      </c>
      <c r="M17" s="1">
        <v>108.9</v>
      </c>
      <c r="N17" s="1">
        <v>21.5</v>
      </c>
      <c r="O17" s="1">
        <v>64.400000000000006</v>
      </c>
      <c r="P17" s="1">
        <v>107</v>
      </c>
      <c r="Q17" s="1">
        <v>117.2</v>
      </c>
      <c r="R17" s="1">
        <v>20.100000000000001</v>
      </c>
      <c r="S17" s="1">
        <v>57.9</v>
      </c>
      <c r="T17" s="1">
        <v>97.6</v>
      </c>
      <c r="U17" s="1">
        <v>122.6</v>
      </c>
      <c r="V17" s="1">
        <v>26</v>
      </c>
      <c r="W17" s="1">
        <v>58</v>
      </c>
      <c r="X17" s="1">
        <v>97.2</v>
      </c>
      <c r="Y17" s="1">
        <v>111.8</v>
      </c>
      <c r="Z17" s="1">
        <v>34.1</v>
      </c>
      <c r="AA17" s="1">
        <v>79.400000000000006</v>
      </c>
      <c r="AB17" s="1">
        <v>129.9</v>
      </c>
      <c r="AC17" s="1">
        <v>147.4</v>
      </c>
      <c r="AD17" s="1">
        <v>35.700000000000003</v>
      </c>
      <c r="AE17" s="1">
        <v>80.099999999999994</v>
      </c>
      <c r="AF17" s="1">
        <v>125.19999999999999</v>
      </c>
      <c r="AG17" s="1">
        <v>147.80000000000001</v>
      </c>
      <c r="AH17" s="1">
        <v>34.200000000000003</v>
      </c>
      <c r="AI17" s="1">
        <v>77.7</v>
      </c>
      <c r="AJ17" s="1">
        <v>125.9</v>
      </c>
      <c r="AK17" s="1">
        <v>149.5</v>
      </c>
      <c r="AL17" s="1">
        <v>59.9</v>
      </c>
      <c r="AM17" s="1">
        <v>116.69999999999999</v>
      </c>
      <c r="AN17" s="1">
        <v>181.39999999999998</v>
      </c>
      <c r="AO17" s="1">
        <v>222.2</v>
      </c>
      <c r="AP17" s="1">
        <v>64.400000000000006</v>
      </c>
      <c r="AQ17" s="1">
        <v>142.60000000000002</v>
      </c>
      <c r="AR17" s="1">
        <v>215.8</v>
      </c>
      <c r="AS17" s="1">
        <v>261</v>
      </c>
      <c r="AT17" s="1">
        <v>64.400000000000006</v>
      </c>
      <c r="AU17" s="1">
        <v>142.60000000000002</v>
      </c>
      <c r="AV17" s="1">
        <v>215.8</v>
      </c>
      <c r="AW17" s="1">
        <v>261</v>
      </c>
      <c r="AX17" s="1">
        <v>52.3</v>
      </c>
      <c r="AY17" s="1">
        <v>114.7</v>
      </c>
      <c r="AZ17" s="1">
        <v>171.7</v>
      </c>
      <c r="BA17" s="1">
        <v>205.6</v>
      </c>
      <c r="BB17" s="1">
        <v>41.9</v>
      </c>
      <c r="BC17" s="1">
        <v>74.5</v>
      </c>
      <c r="BD17" s="1">
        <v>121.4</v>
      </c>
      <c r="BE17" s="1">
        <v>147.69999999999999</v>
      </c>
      <c r="BF17" s="1">
        <v>44.5</v>
      </c>
      <c r="BG17" s="1">
        <v>97.2</v>
      </c>
      <c r="BH17" s="1">
        <v>145.9</v>
      </c>
      <c r="BI17" s="1">
        <v>194.2</v>
      </c>
      <c r="BJ17" s="1">
        <v>61.5</v>
      </c>
      <c r="BK17" s="1">
        <v>120.3</v>
      </c>
      <c r="BL17" s="1">
        <v>205.5</v>
      </c>
      <c r="BM17" s="1">
        <v>270.5</v>
      </c>
      <c r="BN17" s="1">
        <v>49.5</v>
      </c>
      <c r="BO17" s="1">
        <v>101.7</v>
      </c>
      <c r="BP17" s="1">
        <v>186.2</v>
      </c>
      <c r="BQ17" s="1">
        <v>252.6</v>
      </c>
      <c r="BR17" s="1">
        <v>92.6</v>
      </c>
      <c r="BS17" s="1">
        <v>183.8</v>
      </c>
      <c r="BT17" s="1">
        <v>244.2</v>
      </c>
      <c r="BU17" s="1">
        <v>288.7</v>
      </c>
      <c r="BV17" s="1">
        <v>70.8</v>
      </c>
    </row>
    <row r="18" spans="1:74" ht="12.75" customHeight="1" x14ac:dyDescent="0.2">
      <c r="A18" s="1" t="s">
        <v>7</v>
      </c>
      <c r="B18" s="9">
        <v>0.19522240527182866</v>
      </c>
      <c r="C18" s="9">
        <v>0.19754464285714282</v>
      </c>
      <c r="D18" s="9">
        <v>0.19947817836812143</v>
      </c>
      <c r="E18" s="9">
        <v>0.19049320943531092</v>
      </c>
      <c r="F18" s="9">
        <v>0.22999327505043715</v>
      </c>
      <c r="G18" s="9">
        <v>0.21713021491782555</v>
      </c>
      <c r="H18" s="9">
        <v>0.20894595154276249</v>
      </c>
      <c r="I18" s="9">
        <v>0.16908975979772442</v>
      </c>
      <c r="J18" s="9">
        <v>0.19193954659949622</v>
      </c>
      <c r="K18" s="9">
        <v>0.17016474836380049</v>
      </c>
      <c r="L18" s="9">
        <v>0.15351906158357773</v>
      </c>
      <c r="M18" s="9">
        <v>0.12547528517110268</v>
      </c>
      <c r="N18" s="9">
        <v>0.12478235635519443</v>
      </c>
      <c r="O18" s="9">
        <v>0.17001055966209083</v>
      </c>
      <c r="P18" s="9">
        <v>0.1848013816925734</v>
      </c>
      <c r="Q18" s="9">
        <v>0.15756923904275344</v>
      </c>
      <c r="R18" s="9">
        <v>0.11768149882903982</v>
      </c>
      <c r="S18" s="9">
        <v>0.14643399089529591</v>
      </c>
      <c r="T18" s="9">
        <v>0.15711526078557628</v>
      </c>
      <c r="U18" s="9">
        <v>0.15135802469135801</v>
      </c>
      <c r="V18" s="9">
        <v>0.12658227848101267</v>
      </c>
      <c r="W18" s="9">
        <v>0.12744451768842013</v>
      </c>
      <c r="X18" s="9">
        <v>0.13632538569424965</v>
      </c>
      <c r="Y18" s="9">
        <v>0.12046115720288761</v>
      </c>
      <c r="Z18" s="9">
        <v>0.14585115483319075</v>
      </c>
      <c r="AA18" s="9">
        <v>0.15571680721710141</v>
      </c>
      <c r="AB18" s="9">
        <v>0.16570991197856869</v>
      </c>
      <c r="AC18" s="9">
        <v>0.14694447213637724</v>
      </c>
      <c r="AD18" s="9">
        <v>0.15747684164093517</v>
      </c>
      <c r="AE18" s="9">
        <v>0.16016796640671865</v>
      </c>
      <c r="AF18" s="9">
        <v>0.16355323318092749</v>
      </c>
      <c r="AG18" s="9">
        <v>0.15101665474609177</v>
      </c>
      <c r="AH18" s="9">
        <v>0.14327607875994974</v>
      </c>
      <c r="AI18" s="9">
        <v>0.14822586798931706</v>
      </c>
      <c r="AJ18" s="9">
        <v>0.15501108101452843</v>
      </c>
      <c r="AK18" s="9">
        <v>0.14045471627207815</v>
      </c>
      <c r="AL18" s="9">
        <v>0.21047083626141952</v>
      </c>
      <c r="AM18" s="9">
        <v>0.19475967957276366</v>
      </c>
      <c r="AN18" s="9">
        <v>0.19885989914492433</v>
      </c>
      <c r="AO18" s="9">
        <v>0.18743146351750314</v>
      </c>
      <c r="AP18" s="9">
        <v>0.22525358516963978</v>
      </c>
      <c r="AQ18" s="9">
        <v>0.23315892740353178</v>
      </c>
      <c r="AR18" s="9">
        <v>0.2346162209175908</v>
      </c>
      <c r="AS18" s="9">
        <v>0.21844660194174759</v>
      </c>
      <c r="AT18" s="9">
        <v>0.22525358516963978</v>
      </c>
      <c r="AU18" s="9">
        <v>0.23315892740353178</v>
      </c>
      <c r="AV18" s="9">
        <v>0.2346162209175908</v>
      </c>
      <c r="AW18" s="9">
        <v>0.21844660194174759</v>
      </c>
      <c r="AX18" s="9">
        <v>0.17046936114732722</v>
      </c>
      <c r="AY18" s="9">
        <v>0.17899999999999999</v>
      </c>
      <c r="AZ18" s="9">
        <v>0.17899999999999999</v>
      </c>
      <c r="BA18" s="9">
        <v>0.16500000000000001</v>
      </c>
      <c r="BB18" s="9">
        <v>0.13900000000000001</v>
      </c>
      <c r="BC18" s="9">
        <v>0.11600000000000001</v>
      </c>
      <c r="BD18" s="9">
        <v>0.123</v>
      </c>
      <c r="BE18" s="9">
        <v>0.115</v>
      </c>
      <c r="BF18" s="9">
        <v>0.13800000000000001</v>
      </c>
      <c r="BG18" s="9">
        <v>0.14399999999999999</v>
      </c>
      <c r="BH18" s="9">
        <v>0.14399999999999999</v>
      </c>
      <c r="BI18" s="9">
        <v>0.14799999999999999</v>
      </c>
      <c r="BJ18" s="9">
        <v>0.186</v>
      </c>
      <c r="BK18" s="9">
        <v>0.191</v>
      </c>
      <c r="BL18" s="9">
        <v>0.21199999999999999</v>
      </c>
      <c r="BM18" s="9">
        <v>0.20799999999999999</v>
      </c>
      <c r="BN18" s="9">
        <v>0.14099999999999999</v>
      </c>
      <c r="BO18" s="9">
        <v>0.13500000000000001</v>
      </c>
      <c r="BP18" s="9">
        <v>0.15232329842931935</v>
      </c>
      <c r="BQ18" s="9">
        <v>0.15093212237093689</v>
      </c>
      <c r="BR18" s="9">
        <v>0.17893719806763284</v>
      </c>
      <c r="BS18" s="9">
        <v>0.17164736645498693</v>
      </c>
      <c r="BT18" s="9">
        <v>0.15506731013462027</v>
      </c>
      <c r="BU18" s="9">
        <v>0.14462478709548141</v>
      </c>
      <c r="BV18" s="9">
        <v>0.16553659106850596</v>
      </c>
    </row>
    <row r="19" spans="1:74" ht="12.75" customHeight="1" x14ac:dyDescent="0.2">
      <c r="A19" s="1" t="s">
        <v>8</v>
      </c>
      <c r="B19" s="1">
        <v>19.2</v>
      </c>
      <c r="C19" s="1">
        <v>44</v>
      </c>
      <c r="D19" s="1">
        <v>70.7</v>
      </c>
      <c r="E19" s="1">
        <v>88.800000000000011</v>
      </c>
      <c r="F19" s="1">
        <v>30</v>
      </c>
      <c r="G19" s="1">
        <v>60.3</v>
      </c>
      <c r="H19" s="1">
        <v>88</v>
      </c>
      <c r="I19" s="1">
        <v>80.5</v>
      </c>
      <c r="J19" s="1">
        <v>23.6</v>
      </c>
      <c r="K19" s="1">
        <v>49.7</v>
      </c>
      <c r="L19" s="1">
        <v>75</v>
      </c>
      <c r="M19" s="1">
        <v>64.900000000000006</v>
      </c>
      <c r="N19" s="1">
        <v>12.7</v>
      </c>
      <c r="O19" s="1">
        <v>46.599999999999994</v>
      </c>
      <c r="P19" s="1">
        <v>76.5</v>
      </c>
      <c r="Q19" s="1">
        <v>77.8</v>
      </c>
      <c r="R19" s="1">
        <v>11.1</v>
      </c>
      <c r="S19" s="1">
        <v>39.700000000000003</v>
      </c>
      <c r="T19" s="1">
        <v>69.7</v>
      </c>
      <c r="U19" s="1">
        <v>82.2</v>
      </c>
      <c r="V19" s="1">
        <v>17.100000000000001</v>
      </c>
      <c r="W19" s="1">
        <v>40.400000000000006</v>
      </c>
      <c r="X19" s="1">
        <v>70.7</v>
      </c>
      <c r="Y19" s="1">
        <v>76.2</v>
      </c>
      <c r="Z19" s="1">
        <v>24.9</v>
      </c>
      <c r="AA19" s="1">
        <v>60.9</v>
      </c>
      <c r="AB19" s="1">
        <v>102.19999999999999</v>
      </c>
      <c r="AC19" s="1">
        <v>110.7</v>
      </c>
      <c r="AD19" s="1">
        <v>26.6</v>
      </c>
      <c r="AE19" s="1">
        <v>61.800000000000004</v>
      </c>
      <c r="AF19" s="1">
        <v>98.2</v>
      </c>
      <c r="AG19" s="1">
        <v>112.9</v>
      </c>
      <c r="AH19" s="1">
        <v>26.7</v>
      </c>
      <c r="AI19" s="1">
        <v>62.400000000000006</v>
      </c>
      <c r="AJ19" s="1">
        <v>103.10000000000001</v>
      </c>
      <c r="AK19" s="1">
        <v>118.7</v>
      </c>
      <c r="AL19" s="1">
        <v>51.4</v>
      </c>
      <c r="AM19" s="1">
        <v>98.9</v>
      </c>
      <c r="AN19" s="1">
        <v>153.9</v>
      </c>
      <c r="AO19" s="1">
        <v>184.4</v>
      </c>
      <c r="AP19" s="1">
        <v>54.6</v>
      </c>
      <c r="AQ19" s="1">
        <v>123.19999999999999</v>
      </c>
      <c r="AR19" s="1">
        <v>186.7</v>
      </c>
      <c r="AS19" s="1">
        <v>223.7</v>
      </c>
      <c r="AT19" s="1">
        <v>54.6</v>
      </c>
      <c r="AU19" s="1">
        <v>123.19999999999999</v>
      </c>
      <c r="AV19" s="1">
        <v>186.7</v>
      </c>
      <c r="AW19" s="1">
        <v>223.7</v>
      </c>
      <c r="AX19" s="1">
        <v>42.7</v>
      </c>
      <c r="AY19" s="1">
        <v>95.7</v>
      </c>
      <c r="AZ19" s="1">
        <v>143.69999999999999</v>
      </c>
      <c r="BA19" s="1">
        <v>168.1</v>
      </c>
      <c r="BB19" s="1">
        <v>32.5</v>
      </c>
      <c r="BC19" s="1">
        <v>55.6</v>
      </c>
      <c r="BD19" s="1">
        <v>92.9</v>
      </c>
      <c r="BE19" s="1">
        <v>108</v>
      </c>
      <c r="BF19" s="1">
        <v>34.1</v>
      </c>
      <c r="BG19" s="1">
        <v>76.7</v>
      </c>
      <c r="BH19" s="1">
        <v>115.5</v>
      </c>
      <c r="BI19" s="1">
        <v>153.69999999999999</v>
      </c>
      <c r="BJ19" s="1">
        <v>51.6</v>
      </c>
      <c r="BK19" s="1">
        <v>100.4</v>
      </c>
      <c r="BL19" s="1">
        <v>174.9</v>
      </c>
      <c r="BM19" s="1">
        <v>229.3</v>
      </c>
      <c r="BN19" s="1">
        <v>38.299999999999997</v>
      </c>
      <c r="BO19" s="1">
        <v>78.8</v>
      </c>
      <c r="BP19" s="1">
        <v>151.80000000000001</v>
      </c>
      <c r="BQ19" s="1">
        <v>198.7</v>
      </c>
      <c r="BR19" s="1">
        <v>80.3</v>
      </c>
      <c r="BS19" s="1">
        <v>158.80000000000001</v>
      </c>
      <c r="BT19" s="1">
        <v>206.5</v>
      </c>
      <c r="BU19" s="1">
        <v>238.3</v>
      </c>
      <c r="BV19" s="1">
        <v>58.2</v>
      </c>
    </row>
    <row r="20" spans="1:74" ht="12.75" customHeight="1" x14ac:dyDescent="0.2">
      <c r="A20" s="1" t="s">
        <v>9</v>
      </c>
      <c r="B20" s="9">
        <v>0.15815485996705106</v>
      </c>
      <c r="C20" s="9">
        <v>0.16369047619047619</v>
      </c>
      <c r="D20" s="9">
        <v>0.16769449715370019</v>
      </c>
      <c r="E20" s="9">
        <v>0.15868477483917084</v>
      </c>
      <c r="F20" s="9">
        <v>0.20174848688634836</v>
      </c>
      <c r="G20" s="9">
        <v>0.19058154235145386</v>
      </c>
      <c r="H20" s="9">
        <v>0.18223234624145787</v>
      </c>
      <c r="I20" s="9">
        <v>0.12721238938053098</v>
      </c>
      <c r="J20" s="9">
        <v>0.11889168765743073</v>
      </c>
      <c r="K20" s="9">
        <v>0.11216429699842022</v>
      </c>
      <c r="L20" s="9">
        <v>0.10997067448680352</v>
      </c>
      <c r="M20" s="9">
        <v>7.477820025348543E-2</v>
      </c>
      <c r="N20" s="9">
        <v>7.3708647707486932E-2</v>
      </c>
      <c r="O20" s="9">
        <v>0.12302006335797253</v>
      </c>
      <c r="P20" s="9">
        <v>0.13212435233160622</v>
      </c>
      <c r="Q20" s="9">
        <v>0.10459801021780049</v>
      </c>
      <c r="R20" s="9">
        <v>6.4988290398126453E-2</v>
      </c>
      <c r="S20" s="9">
        <v>0.10040465351542743</v>
      </c>
      <c r="T20" s="9">
        <v>0.11220218931101095</v>
      </c>
      <c r="U20" s="9">
        <v>0.10148148148148148</v>
      </c>
      <c r="V20" s="9">
        <v>8.3252190847127566E-2</v>
      </c>
      <c r="W20" s="9">
        <v>8.8771698527796095E-2</v>
      </c>
      <c r="X20" s="9">
        <v>9.9158485273492289E-2</v>
      </c>
      <c r="Y20" s="9">
        <v>8.2103221635599619E-2</v>
      </c>
      <c r="Z20" s="9">
        <v>0.10650128314798972</v>
      </c>
      <c r="AA20" s="9">
        <v>0.11943518336928809</v>
      </c>
      <c r="AB20" s="9">
        <v>0.13037377216481691</v>
      </c>
      <c r="AC20" s="9">
        <v>0.11035789053932808</v>
      </c>
      <c r="AD20" s="9">
        <v>0.11733568592853993</v>
      </c>
      <c r="AE20" s="9">
        <v>0.12357528494301141</v>
      </c>
      <c r="AF20" s="9">
        <v>0.12828216851730895</v>
      </c>
      <c r="AG20" s="9">
        <v>0.11535710636558701</v>
      </c>
      <c r="AH20" s="9">
        <v>0.11185588604943444</v>
      </c>
      <c r="AI20" s="9">
        <v>0.11903853491033957</v>
      </c>
      <c r="AJ20" s="9">
        <v>0.12693917754247722</v>
      </c>
      <c r="AK20" s="9">
        <v>0.11151822623074031</v>
      </c>
      <c r="AL20" s="9">
        <v>0.18060435699226984</v>
      </c>
      <c r="AM20" s="9">
        <v>0.16505340453938586</v>
      </c>
      <c r="AN20" s="9">
        <v>0.16871300153475116</v>
      </c>
      <c r="AO20" s="9">
        <v>0.15554618304512866</v>
      </c>
      <c r="AP20" s="9">
        <v>0.19097586568730326</v>
      </c>
      <c r="AQ20" s="9">
        <v>0.20143884892086333</v>
      </c>
      <c r="AR20" s="9">
        <v>0.2029789084583605</v>
      </c>
      <c r="AS20" s="9">
        <v>0.18722798794777368</v>
      </c>
      <c r="AT20" s="9">
        <v>0.19097586568730326</v>
      </c>
      <c r="AU20" s="9">
        <v>0.20143884892086333</v>
      </c>
      <c r="AV20" s="9">
        <v>0.2029789084583605</v>
      </c>
      <c r="AW20" s="9">
        <v>0.18722798794777368</v>
      </c>
      <c r="AX20" s="9">
        <v>0.13917861799217732</v>
      </c>
      <c r="AY20" s="9">
        <v>0.14899999999999999</v>
      </c>
      <c r="AZ20" s="9">
        <v>0.15</v>
      </c>
      <c r="BA20" s="9">
        <v>0.13500000000000001</v>
      </c>
      <c r="BB20" s="9">
        <v>0.108</v>
      </c>
      <c r="BC20" s="9">
        <v>8.5999999999999993E-2</v>
      </c>
      <c r="BD20" s="9">
        <v>9.4E-2</v>
      </c>
      <c r="BE20" s="9">
        <v>8.4000000000000005E-2</v>
      </c>
      <c r="BF20" s="9">
        <v>0.105</v>
      </c>
      <c r="BG20" s="9">
        <v>0.113</v>
      </c>
      <c r="BH20" s="9">
        <v>0.114</v>
      </c>
      <c r="BI20" s="9">
        <v>0.11700000000000001</v>
      </c>
      <c r="BJ20" s="9">
        <v>0.156</v>
      </c>
      <c r="BK20" s="9">
        <v>0.16</v>
      </c>
      <c r="BL20" s="9">
        <v>0.18099999999999999</v>
      </c>
      <c r="BM20" s="9">
        <v>0.17699999999999999</v>
      </c>
      <c r="BN20" s="9">
        <v>0.109</v>
      </c>
      <c r="BO20" s="9">
        <v>0.105</v>
      </c>
      <c r="BP20" s="9">
        <v>0.12418193717277487</v>
      </c>
      <c r="BQ20" s="9">
        <v>0.11872609942638623</v>
      </c>
      <c r="BR20" s="9">
        <v>0.15516908212560385</v>
      </c>
      <c r="BS20" s="9">
        <v>0.14830033619723573</v>
      </c>
      <c r="BT20" s="9">
        <v>0.13112776225552453</v>
      </c>
      <c r="BU20" s="9">
        <v>0.11937681595030558</v>
      </c>
      <c r="BV20" s="9">
        <v>0.13607668926817865</v>
      </c>
    </row>
    <row r="21" spans="1:74" ht="12.75" customHeight="1" x14ac:dyDescent="0.2">
      <c r="A21" s="1" t="s">
        <v>66</v>
      </c>
      <c r="B21" s="1">
        <v>3.2</v>
      </c>
      <c r="C21" s="1">
        <v>7</v>
      </c>
      <c r="D21" s="1">
        <v>11.5</v>
      </c>
      <c r="E21" s="1">
        <v>17.8</v>
      </c>
      <c r="F21" s="1">
        <v>9.6</v>
      </c>
      <c r="G21" s="1">
        <v>19.899999999999999</v>
      </c>
      <c r="H21" s="1">
        <v>30.299999999999997</v>
      </c>
      <c r="I21" s="1">
        <v>41</v>
      </c>
      <c r="J21" s="1">
        <v>12.2</v>
      </c>
      <c r="K21" s="1">
        <v>27.1</v>
      </c>
      <c r="L21" s="1">
        <v>50.3</v>
      </c>
      <c r="M21" s="1">
        <v>74.400000000000006</v>
      </c>
      <c r="N21" s="1">
        <v>11</v>
      </c>
      <c r="O21" s="1">
        <v>26.6</v>
      </c>
      <c r="P21" s="1">
        <v>31.6</v>
      </c>
      <c r="Q21" s="1">
        <v>40</v>
      </c>
      <c r="R21" s="1">
        <v>2.6</v>
      </c>
      <c r="S21" s="1">
        <v>5</v>
      </c>
      <c r="T21" s="1">
        <v>8.1</v>
      </c>
      <c r="U21" s="1">
        <v>13.1</v>
      </c>
      <c r="V21" s="1">
        <v>3.6</v>
      </c>
      <c r="W21" s="1">
        <v>9</v>
      </c>
      <c r="X21" s="1">
        <v>17.3</v>
      </c>
      <c r="Y21" s="1">
        <v>30.4</v>
      </c>
      <c r="Z21" s="1">
        <v>11.4</v>
      </c>
      <c r="AA21" s="1">
        <v>23.9</v>
      </c>
      <c r="AB21" s="1">
        <v>40.299999999999997</v>
      </c>
      <c r="AC21" s="1">
        <v>58.8</v>
      </c>
      <c r="AD21" s="1">
        <v>7.9</v>
      </c>
      <c r="AE21" s="1">
        <v>13.2</v>
      </c>
      <c r="AF21" s="1">
        <v>21.299999999999997</v>
      </c>
      <c r="AG21" s="1">
        <v>36.799999999999997</v>
      </c>
      <c r="AH21" s="1">
        <v>6.9</v>
      </c>
      <c r="AI21" s="1">
        <v>17.100000000000001</v>
      </c>
      <c r="AJ21" s="1">
        <v>36.200000000000003</v>
      </c>
      <c r="AK21" s="1">
        <v>56.3</v>
      </c>
      <c r="AL21" s="1">
        <v>13.3</v>
      </c>
      <c r="AM21" s="1">
        <v>25.3</v>
      </c>
      <c r="AN21" s="1">
        <v>35.700000000000003</v>
      </c>
      <c r="AO21" s="1">
        <v>47.4</v>
      </c>
      <c r="AP21" s="1">
        <v>3.6</v>
      </c>
      <c r="AQ21" s="1">
        <v>9.6999999999999993</v>
      </c>
      <c r="AR21" s="1">
        <v>17.100000000000001</v>
      </c>
      <c r="AS21" s="1">
        <v>37.5</v>
      </c>
      <c r="AT21" s="1">
        <v>3.6</v>
      </c>
      <c r="AU21" s="1">
        <v>9.6999999999999993</v>
      </c>
      <c r="AV21" s="1">
        <v>17.100000000000001</v>
      </c>
      <c r="AW21" s="1">
        <v>37.5</v>
      </c>
      <c r="AX21" s="1">
        <v>8.1</v>
      </c>
      <c r="AY21" s="1">
        <v>18.100000000000001</v>
      </c>
      <c r="AZ21" s="1">
        <v>29.2</v>
      </c>
      <c r="BA21" s="1">
        <v>48.1</v>
      </c>
      <c r="BB21" s="1">
        <v>8.8000000000000007</v>
      </c>
      <c r="BC21" s="1">
        <v>25.6</v>
      </c>
      <c r="BD21" s="1">
        <v>41.6</v>
      </c>
      <c r="BE21" s="1">
        <v>71</v>
      </c>
      <c r="BF21" s="1">
        <v>19.7</v>
      </c>
      <c r="BG21" s="1">
        <v>32.4</v>
      </c>
      <c r="BH21" s="1">
        <v>48.5</v>
      </c>
      <c r="BI21" s="1">
        <v>62.4</v>
      </c>
      <c r="BJ21" s="1">
        <v>7.5</v>
      </c>
      <c r="BK21" s="1">
        <v>16</v>
      </c>
      <c r="BL21" s="1">
        <v>23.3</v>
      </c>
      <c r="BM21" s="1">
        <v>35.6</v>
      </c>
      <c r="BN21" s="1">
        <v>9</v>
      </c>
      <c r="BO21" s="1">
        <v>28.5</v>
      </c>
      <c r="BP21" s="1">
        <v>56.1</v>
      </c>
      <c r="BQ21" s="1">
        <v>100.1</v>
      </c>
      <c r="BR21" s="1">
        <v>23.1</v>
      </c>
      <c r="BS21" s="1">
        <v>43.4</v>
      </c>
      <c r="BT21" s="1">
        <v>62.4</v>
      </c>
      <c r="BU21" s="1">
        <v>107.3</v>
      </c>
      <c r="BV21" s="1">
        <v>13.3</v>
      </c>
    </row>
    <row r="22" spans="1:74" ht="12.75" customHeight="1" x14ac:dyDescent="0.2">
      <c r="A22" s="1" t="s">
        <v>67</v>
      </c>
      <c r="B22" s="10">
        <v>1035</v>
      </c>
      <c r="C22" s="10">
        <v>1048</v>
      </c>
      <c r="D22" s="10">
        <v>1034</v>
      </c>
      <c r="E22" s="10">
        <v>1050</v>
      </c>
      <c r="F22" s="10">
        <v>1071</v>
      </c>
      <c r="G22" s="10">
        <v>1084</v>
      </c>
      <c r="H22" s="10">
        <v>1099</v>
      </c>
      <c r="I22" s="10">
        <v>1128</v>
      </c>
      <c r="J22" s="10">
        <v>1539</v>
      </c>
      <c r="K22" s="10">
        <v>1561</v>
      </c>
      <c r="L22" s="10">
        <v>1564</v>
      </c>
      <c r="M22" s="10">
        <v>1579</v>
      </c>
      <c r="N22" s="10">
        <v>1548</v>
      </c>
      <c r="O22" s="10">
        <v>1510</v>
      </c>
      <c r="P22" s="10">
        <v>1395</v>
      </c>
      <c r="Q22" s="10">
        <v>1362</v>
      </c>
      <c r="R22" s="10">
        <v>1365</v>
      </c>
      <c r="S22" s="10">
        <v>1361</v>
      </c>
      <c r="T22" s="10">
        <v>1371</v>
      </c>
      <c r="U22" s="10">
        <v>1377</v>
      </c>
      <c r="V22" s="10">
        <v>1394</v>
      </c>
      <c r="W22" s="10">
        <v>1396</v>
      </c>
      <c r="X22" s="10">
        <v>1413</v>
      </c>
      <c r="Y22" s="10">
        <v>1412</v>
      </c>
      <c r="Z22" s="10">
        <v>1367</v>
      </c>
      <c r="AA22" s="10">
        <v>1376</v>
      </c>
      <c r="AB22" s="10">
        <v>1371</v>
      </c>
      <c r="AC22" s="10">
        <v>1365</v>
      </c>
      <c r="AD22" s="10">
        <v>1371</v>
      </c>
      <c r="AE22" s="10">
        <v>1380</v>
      </c>
      <c r="AF22" s="10">
        <v>1381</v>
      </c>
      <c r="AG22" s="10">
        <v>1377</v>
      </c>
      <c r="AH22" s="10">
        <v>1398</v>
      </c>
      <c r="AI22" s="10">
        <v>1399</v>
      </c>
      <c r="AJ22" s="10">
        <v>1398</v>
      </c>
      <c r="AK22" s="10">
        <v>1408</v>
      </c>
      <c r="AL22" s="10">
        <v>1415</v>
      </c>
      <c r="AM22" s="10">
        <v>1441</v>
      </c>
      <c r="AN22" s="10">
        <v>1452</v>
      </c>
      <c r="AO22" s="10">
        <v>1461</v>
      </c>
      <c r="AP22" s="10">
        <v>1476</v>
      </c>
      <c r="AQ22" s="10">
        <v>1476</v>
      </c>
      <c r="AR22" s="10">
        <v>1485</v>
      </c>
      <c r="AS22" s="10">
        <v>1484</v>
      </c>
      <c r="AT22" s="10">
        <v>1476</v>
      </c>
      <c r="AU22" s="10">
        <v>1476</v>
      </c>
      <c r="AV22" s="10">
        <v>1485</v>
      </c>
      <c r="AW22" s="10">
        <v>1484</v>
      </c>
      <c r="AX22" s="10">
        <v>1498</v>
      </c>
      <c r="AY22" s="10">
        <v>1516</v>
      </c>
      <c r="AZ22" s="10">
        <v>1524</v>
      </c>
      <c r="BA22" s="10">
        <v>1539</v>
      </c>
      <c r="BB22" s="10">
        <v>1545</v>
      </c>
      <c r="BC22" s="10">
        <v>1570</v>
      </c>
      <c r="BD22" s="10">
        <v>1584</v>
      </c>
      <c r="BE22" s="10">
        <v>1600</v>
      </c>
      <c r="BF22" s="10">
        <v>1607</v>
      </c>
      <c r="BG22" s="10">
        <v>1629</v>
      </c>
      <c r="BH22" s="10">
        <v>1626</v>
      </c>
      <c r="BI22" s="10">
        <v>1630</v>
      </c>
      <c r="BJ22" s="10">
        <v>1577</v>
      </c>
      <c r="BK22" s="10">
        <v>1545</v>
      </c>
      <c r="BL22" s="10">
        <v>1557</v>
      </c>
      <c r="BM22" s="10">
        <v>1540</v>
      </c>
      <c r="BN22" s="10">
        <v>1601</v>
      </c>
      <c r="BO22" s="10">
        <v>1596</v>
      </c>
      <c r="BP22" s="10">
        <v>1573</v>
      </c>
      <c r="BQ22" s="10">
        <v>1595</v>
      </c>
      <c r="BR22" s="10">
        <v>1581</v>
      </c>
      <c r="BS22" s="10">
        <v>1590</v>
      </c>
      <c r="BT22" s="10">
        <v>1604</v>
      </c>
      <c r="BU22" s="10">
        <v>1603</v>
      </c>
      <c r="BV22" s="10">
        <v>1601</v>
      </c>
    </row>
    <row r="23" spans="1:74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4" ht="12.75" customHeight="1" x14ac:dyDescent="0.2">
      <c r="A24" s="14" t="s">
        <v>69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</row>
    <row r="25" spans="1:74" ht="12.75" customHeight="1" x14ac:dyDescent="0.2">
      <c r="A25" s="1" t="s">
        <v>5</v>
      </c>
      <c r="B25" s="1">
        <v>33.5</v>
      </c>
      <c r="C25" s="1">
        <v>61.5</v>
      </c>
      <c r="D25" s="1">
        <v>87.8</v>
      </c>
      <c r="E25" s="1">
        <v>112.6</v>
      </c>
      <c r="F25" s="1">
        <v>35</v>
      </c>
      <c r="G25" s="1">
        <v>62.6</v>
      </c>
      <c r="H25" s="1">
        <v>86.9</v>
      </c>
      <c r="I25" s="1">
        <v>112.4</v>
      </c>
      <c r="J25" s="1">
        <v>27.7</v>
      </c>
      <c r="K25" s="1">
        <v>52</v>
      </c>
      <c r="L25" s="1">
        <v>74.7</v>
      </c>
      <c r="M25" s="1">
        <v>97.7</v>
      </c>
      <c r="N25" s="1">
        <v>21.6</v>
      </c>
      <c r="O25" s="1">
        <v>43.7</v>
      </c>
      <c r="P25" s="1">
        <v>76.300000000000011</v>
      </c>
      <c r="Q25" s="1">
        <v>104.9</v>
      </c>
      <c r="R25" s="1">
        <v>34.4</v>
      </c>
      <c r="S25" s="1">
        <v>72.699999999999989</v>
      </c>
      <c r="T25" s="1">
        <v>109.69999999999999</v>
      </c>
      <c r="U25" s="1">
        <v>142.4</v>
      </c>
      <c r="V25" s="1">
        <v>37.700000000000003</v>
      </c>
      <c r="W25" s="1">
        <v>76.740000000000009</v>
      </c>
      <c r="X25" s="1">
        <v>110.84</v>
      </c>
      <c r="Y25" s="1">
        <v>144.54000000000002</v>
      </c>
      <c r="Z25" s="1">
        <v>41.2</v>
      </c>
      <c r="AA25" s="1">
        <v>81.300000000000011</v>
      </c>
      <c r="AB25" s="1">
        <v>121.4</v>
      </c>
      <c r="AC25" s="1">
        <v>157.6</v>
      </c>
      <c r="AD25" s="1">
        <v>40.5</v>
      </c>
      <c r="AE25" s="1">
        <v>81</v>
      </c>
      <c r="AF25" s="1">
        <v>119.1</v>
      </c>
      <c r="AG25" s="1">
        <v>158.4</v>
      </c>
      <c r="AH25" s="1">
        <v>40.700000000000003</v>
      </c>
      <c r="AI25" s="1">
        <v>87.300000000000011</v>
      </c>
      <c r="AJ25" s="1">
        <v>132.5</v>
      </c>
      <c r="AK25" s="1">
        <v>176.2</v>
      </c>
      <c r="AL25" s="1">
        <v>49.4</v>
      </c>
      <c r="AM25" s="1">
        <v>102.1</v>
      </c>
      <c r="AN25" s="1">
        <v>152.5</v>
      </c>
      <c r="AO25" s="1">
        <v>197.1</v>
      </c>
      <c r="AP25" s="1">
        <v>49.6</v>
      </c>
      <c r="AQ25" s="1">
        <v>102.80000000000001</v>
      </c>
      <c r="AR25" s="1">
        <v>156.80000000000001</v>
      </c>
      <c r="AS25" s="1">
        <v>206.4</v>
      </c>
      <c r="AT25" s="1">
        <v>49.6</v>
      </c>
      <c r="AU25" s="1">
        <v>102.80000000000001</v>
      </c>
      <c r="AV25" s="1">
        <v>156.80000000000001</v>
      </c>
      <c r="AW25" s="1">
        <v>206.4</v>
      </c>
      <c r="AX25" s="1">
        <v>51.4</v>
      </c>
      <c r="AY25" s="1">
        <v>102.8</v>
      </c>
      <c r="AZ25" s="1">
        <v>156</v>
      </c>
      <c r="BA25" s="1">
        <v>205.9</v>
      </c>
      <c r="BB25" s="1">
        <v>54.3</v>
      </c>
      <c r="BC25" s="1">
        <v>111.5</v>
      </c>
      <c r="BD25" s="1">
        <v>168.8</v>
      </c>
      <c r="BE25" s="1">
        <v>227</v>
      </c>
      <c r="BF25" s="1">
        <v>58.3</v>
      </c>
      <c r="BG25" s="1">
        <v>119.1</v>
      </c>
      <c r="BH25" s="1">
        <v>179.8</v>
      </c>
      <c r="BI25" s="1">
        <v>243</v>
      </c>
      <c r="BJ25" s="1">
        <v>63.3</v>
      </c>
      <c r="BK25" s="1">
        <v>126.2</v>
      </c>
      <c r="BL25" s="1">
        <v>183.4</v>
      </c>
      <c r="BM25" s="1">
        <v>246.1</v>
      </c>
      <c r="BN25" s="1">
        <v>67.7</v>
      </c>
      <c r="BO25" s="1">
        <v>138.69999999999999</v>
      </c>
      <c r="BP25" s="1">
        <v>216.7</v>
      </c>
      <c r="BQ25" s="1">
        <v>296.39999999999998</v>
      </c>
      <c r="BR25" s="1">
        <v>77</v>
      </c>
      <c r="BS25" s="1">
        <v>161.1</v>
      </c>
      <c r="BT25" s="1">
        <v>249.8</v>
      </c>
      <c r="BU25" s="1">
        <v>331.1</v>
      </c>
      <c r="BV25" s="1">
        <v>76.599999999999994</v>
      </c>
    </row>
    <row r="26" spans="1:74" ht="12.75" customHeight="1" x14ac:dyDescent="0.2">
      <c r="A26" s="1" t="s">
        <v>6</v>
      </c>
      <c r="B26" s="1">
        <v>5.8</v>
      </c>
      <c r="C26" s="1">
        <v>8.9</v>
      </c>
      <c r="D26" s="1">
        <v>8.7000000000000011</v>
      </c>
      <c r="E26" s="1">
        <v>10.500000000000002</v>
      </c>
      <c r="F26" s="1">
        <v>3.6</v>
      </c>
      <c r="G26" s="1">
        <v>7.4</v>
      </c>
      <c r="H26" s="1">
        <v>8.2000000000000011</v>
      </c>
      <c r="I26" s="1">
        <v>9.5000000000000018</v>
      </c>
      <c r="J26" s="1">
        <v>3.2</v>
      </c>
      <c r="K26" s="1">
        <v>6.5</v>
      </c>
      <c r="L26" s="1">
        <v>8.9</v>
      </c>
      <c r="M26" s="1">
        <v>9.2000000000000011</v>
      </c>
      <c r="N26" s="1">
        <v>1.9</v>
      </c>
      <c r="O26" s="1">
        <v>5.1999999999999993</v>
      </c>
      <c r="P26" s="1">
        <v>9.1999999999999993</v>
      </c>
      <c r="Q26" s="1">
        <v>9.8999999999999986</v>
      </c>
      <c r="R26" s="1">
        <v>4.8</v>
      </c>
      <c r="S26" s="1">
        <v>12.6</v>
      </c>
      <c r="T26" s="1">
        <v>18.100000000000001</v>
      </c>
      <c r="U26" s="1">
        <v>25</v>
      </c>
      <c r="V26" s="1">
        <v>5.2</v>
      </c>
      <c r="W26" s="1">
        <v>13.8</v>
      </c>
      <c r="X26" s="1">
        <v>16.910000000000004</v>
      </c>
      <c r="Y26" s="1">
        <v>20.410000000000004</v>
      </c>
      <c r="Z26" s="1">
        <v>7.9</v>
      </c>
      <c r="AA26" s="1">
        <v>15</v>
      </c>
      <c r="AB26" s="1">
        <v>20.51</v>
      </c>
      <c r="AC26" s="1">
        <v>24.5</v>
      </c>
      <c r="AD26" s="1">
        <v>6.9</v>
      </c>
      <c r="AE26" s="1">
        <v>12.8</v>
      </c>
      <c r="AF26" s="1">
        <v>18.100000000000001</v>
      </c>
      <c r="AG26" s="1">
        <v>23.6</v>
      </c>
      <c r="AH26" s="1">
        <v>5.4</v>
      </c>
      <c r="AI26" s="1">
        <v>13.6</v>
      </c>
      <c r="AJ26" s="1">
        <v>19</v>
      </c>
      <c r="AK26" s="1">
        <v>23.6</v>
      </c>
      <c r="AL26" s="1">
        <v>8.8000000000000007</v>
      </c>
      <c r="AM26" s="1">
        <v>18.3</v>
      </c>
      <c r="AN26" s="1">
        <v>25.5</v>
      </c>
      <c r="AO26" s="1">
        <v>32.200000000000003</v>
      </c>
      <c r="AP26" s="1">
        <v>9.6</v>
      </c>
      <c r="AQ26" s="1">
        <v>18.600000000000001</v>
      </c>
      <c r="AR26" s="1">
        <v>29.9</v>
      </c>
      <c r="AS26" s="1">
        <v>37</v>
      </c>
      <c r="AT26" s="1">
        <v>9.6</v>
      </c>
      <c r="AU26" s="1">
        <v>18.600000000000001</v>
      </c>
      <c r="AV26" s="1">
        <v>29.9</v>
      </c>
      <c r="AW26" s="1">
        <v>37</v>
      </c>
      <c r="AX26" s="1">
        <v>10.6</v>
      </c>
      <c r="AY26" s="1">
        <v>19.7</v>
      </c>
      <c r="AZ26" s="1">
        <v>30</v>
      </c>
      <c r="BA26" s="1">
        <v>37.5</v>
      </c>
      <c r="BB26" s="1">
        <v>10.1</v>
      </c>
      <c r="BC26" s="1">
        <v>15.5</v>
      </c>
      <c r="BD26" s="1">
        <v>21.5</v>
      </c>
      <c r="BE26" s="1">
        <v>23.5</v>
      </c>
      <c r="BF26" s="1">
        <v>5.9</v>
      </c>
      <c r="BG26" s="1">
        <v>13.2</v>
      </c>
      <c r="BH26" s="1">
        <v>20.5</v>
      </c>
      <c r="BI26" s="1">
        <v>31.1</v>
      </c>
      <c r="BJ26" s="1">
        <v>8.5</v>
      </c>
      <c r="BK26" s="1">
        <v>24.3</v>
      </c>
      <c r="BL26" s="1">
        <v>32.299999999999997</v>
      </c>
      <c r="BM26" s="1">
        <v>38.1</v>
      </c>
      <c r="BN26" s="1">
        <v>6.2</v>
      </c>
      <c r="BO26" s="1">
        <v>17.399999999999999</v>
      </c>
      <c r="BP26" s="1">
        <v>28.8</v>
      </c>
      <c r="BQ26" s="1">
        <v>38.6</v>
      </c>
      <c r="BR26" s="1">
        <v>-0.4</v>
      </c>
      <c r="BS26" s="1">
        <v>7.7</v>
      </c>
      <c r="BT26" s="1">
        <v>11.9</v>
      </c>
      <c r="BU26" s="1">
        <v>16.7</v>
      </c>
      <c r="BV26" s="1">
        <v>-1.6</v>
      </c>
    </row>
    <row r="27" spans="1:74" ht="12.75" customHeight="1" x14ac:dyDescent="0.2">
      <c r="A27" s="1" t="s">
        <v>7</v>
      </c>
      <c r="B27" s="9">
        <v>0.17313432835820894</v>
      </c>
      <c r="C27" s="9">
        <v>0.14471544715447154</v>
      </c>
      <c r="D27" s="9">
        <v>9.9088838268792723E-2</v>
      </c>
      <c r="E27" s="9">
        <v>9.3250444049733594E-2</v>
      </c>
      <c r="F27" s="9">
        <v>0.10285714285714286</v>
      </c>
      <c r="G27" s="9">
        <v>0.11821086261980832</v>
      </c>
      <c r="H27" s="9">
        <v>9.4361334867663987E-2</v>
      </c>
      <c r="I27" s="9">
        <v>8.451957295373666E-2</v>
      </c>
      <c r="J27" s="9">
        <v>0.11552346570397112</v>
      </c>
      <c r="K27" s="9">
        <v>0.125</v>
      </c>
      <c r="L27" s="9">
        <v>0.11914323962516733</v>
      </c>
      <c r="M27" s="9">
        <v>9.4165813715455488E-2</v>
      </c>
      <c r="N27" s="9">
        <v>8.7962962962962951E-2</v>
      </c>
      <c r="O27" s="9">
        <v>0.11899313501144163</v>
      </c>
      <c r="P27" s="9">
        <v>0.12057667103538661</v>
      </c>
      <c r="Q27" s="9">
        <v>9.4375595805529053E-2</v>
      </c>
      <c r="R27" s="9">
        <v>0.13953488372093023</v>
      </c>
      <c r="S27" s="9">
        <v>0.17331499312242094</v>
      </c>
      <c r="T27" s="9">
        <v>0.16499544211485873</v>
      </c>
      <c r="U27" s="9">
        <v>0.17556179775280897</v>
      </c>
      <c r="V27" s="9">
        <v>0.13793103448275862</v>
      </c>
      <c r="W27" s="9">
        <v>0.17982799061767005</v>
      </c>
      <c r="X27" s="9">
        <v>0.15256225189462291</v>
      </c>
      <c r="Y27" s="9">
        <v>0.14120658641206588</v>
      </c>
      <c r="Z27" s="9">
        <v>0.19174757281553398</v>
      </c>
      <c r="AA27" s="9">
        <v>0.18450184501845016</v>
      </c>
      <c r="AB27" s="9">
        <v>0.16894563426688633</v>
      </c>
      <c r="AC27" s="9">
        <v>0.15545685279187818</v>
      </c>
      <c r="AD27" s="9">
        <v>0.17037037037037037</v>
      </c>
      <c r="AE27" s="9">
        <v>0.15802469135802469</v>
      </c>
      <c r="AF27" s="9">
        <v>0.15197313182199834</v>
      </c>
      <c r="AG27" s="9">
        <v>0.14898989898989901</v>
      </c>
      <c r="AH27" s="9">
        <v>0.13267813267813267</v>
      </c>
      <c r="AI27" s="9">
        <v>0.15578465063001143</v>
      </c>
      <c r="AJ27" s="9">
        <v>0.14339622641509434</v>
      </c>
      <c r="AK27" s="9">
        <v>0.13393870601589106</v>
      </c>
      <c r="AL27" s="9">
        <v>0.17813765182186236</v>
      </c>
      <c r="AM27" s="9">
        <v>0.1792360430950049</v>
      </c>
      <c r="AN27" s="9">
        <v>0.16721311475409836</v>
      </c>
      <c r="AO27" s="9">
        <v>0.16336884830035517</v>
      </c>
      <c r="AP27" s="9">
        <v>0.19354838709677419</v>
      </c>
      <c r="AQ27" s="9">
        <v>0.18093385214007782</v>
      </c>
      <c r="AR27" s="9">
        <v>0.19068877551020405</v>
      </c>
      <c r="AS27" s="9">
        <v>0.17926356589147285</v>
      </c>
      <c r="AT27" s="9">
        <v>0.19354838709677419</v>
      </c>
      <c r="AU27" s="9">
        <v>0.18093385214007782</v>
      </c>
      <c r="AV27" s="9">
        <v>0.19068877551020405</v>
      </c>
      <c r="AW27" s="9">
        <v>0.17926356589147285</v>
      </c>
      <c r="AX27" s="9">
        <v>0.20622568093385213</v>
      </c>
      <c r="AY27" s="9">
        <v>0.192</v>
      </c>
      <c r="AZ27" s="9">
        <v>0.192</v>
      </c>
      <c r="BA27" s="9">
        <v>0.182</v>
      </c>
      <c r="BB27" s="9">
        <v>0.186</v>
      </c>
      <c r="BC27" s="9">
        <v>0.13900000000000001</v>
      </c>
      <c r="BD27" s="9">
        <v>0.127</v>
      </c>
      <c r="BE27" s="9">
        <v>0.104</v>
      </c>
      <c r="BF27" s="9">
        <v>0.10100000000000001</v>
      </c>
      <c r="BG27" s="9">
        <v>0.111</v>
      </c>
      <c r="BH27" s="9">
        <v>0.114</v>
      </c>
      <c r="BI27" s="9">
        <v>0.128</v>
      </c>
      <c r="BJ27" s="9">
        <v>0.13400000000000001</v>
      </c>
      <c r="BK27" s="9">
        <v>0.193</v>
      </c>
      <c r="BL27" s="9">
        <v>0.17599999999999999</v>
      </c>
      <c r="BM27" s="9">
        <v>0.155</v>
      </c>
      <c r="BN27" s="9">
        <v>9.1999999999999998E-2</v>
      </c>
      <c r="BO27" s="9">
        <v>0.125</v>
      </c>
      <c r="BP27" s="9">
        <v>0.13290263036455932</v>
      </c>
      <c r="BQ27" s="9">
        <v>0.13022941970310392</v>
      </c>
      <c r="BR27" s="9">
        <v>-5.1948051948051948E-3</v>
      </c>
      <c r="BS27" s="9">
        <v>4.7796399751707019E-2</v>
      </c>
      <c r="BT27" s="9">
        <v>4.7638110488390714E-2</v>
      </c>
      <c r="BU27" s="9">
        <v>5.0437934158864384E-2</v>
      </c>
      <c r="BV27" s="9">
        <v>-2.088772845953003E-2</v>
      </c>
    </row>
    <row r="28" spans="1:74" ht="12.75" customHeight="1" x14ac:dyDescent="0.2">
      <c r="A28" s="1" t="s">
        <v>8</v>
      </c>
      <c r="B28" s="1">
        <v>4</v>
      </c>
      <c r="C28" s="1">
        <v>3.1</v>
      </c>
      <c r="D28" s="1">
        <v>1.3</v>
      </c>
      <c r="E28" s="1">
        <v>-4.5</v>
      </c>
      <c r="F28" s="1">
        <v>2.4</v>
      </c>
      <c r="G28" s="1">
        <v>3.8</v>
      </c>
      <c r="H28" s="1">
        <v>3.5999999999999996</v>
      </c>
      <c r="I28" s="1">
        <v>-7.5</v>
      </c>
      <c r="J28" s="1">
        <v>2.4</v>
      </c>
      <c r="K28" s="1">
        <v>5</v>
      </c>
      <c r="L28" s="1">
        <v>6.6</v>
      </c>
      <c r="M28" s="1">
        <v>6</v>
      </c>
      <c r="N28" s="1">
        <v>1</v>
      </c>
      <c r="O28" s="1">
        <v>3.3</v>
      </c>
      <c r="P28" s="1">
        <v>5.9</v>
      </c>
      <c r="Q28" s="1">
        <v>4.7</v>
      </c>
      <c r="R28" s="1">
        <v>3.2</v>
      </c>
      <c r="S28" s="1">
        <v>9.1000000000000014</v>
      </c>
      <c r="T28" s="1">
        <v>12.900000000000002</v>
      </c>
      <c r="U28" s="1">
        <v>16.600000000000001</v>
      </c>
      <c r="V28" s="1">
        <v>3.6</v>
      </c>
      <c r="W28" s="1">
        <v>10.6</v>
      </c>
      <c r="X28" s="1">
        <v>12</v>
      </c>
      <c r="Y28" s="1">
        <v>13.3</v>
      </c>
      <c r="Z28" s="1">
        <v>6.3</v>
      </c>
      <c r="AA28" s="1">
        <v>11.7</v>
      </c>
      <c r="AB28" s="1">
        <v>15.5</v>
      </c>
      <c r="AC28" s="1">
        <v>17.8</v>
      </c>
      <c r="AD28" s="1">
        <v>5.2</v>
      </c>
      <c r="AE28" s="1">
        <v>9.6000000000000014</v>
      </c>
      <c r="AF28" s="1">
        <v>13.3</v>
      </c>
      <c r="AG28" s="1">
        <v>17.2</v>
      </c>
      <c r="AH28" s="1">
        <v>2.9</v>
      </c>
      <c r="AI28" s="1">
        <v>8.9</v>
      </c>
      <c r="AJ28" s="1">
        <v>11.600000000000001</v>
      </c>
      <c r="AK28" s="1">
        <v>13.6</v>
      </c>
      <c r="AL28" s="1">
        <v>6</v>
      </c>
      <c r="AM28" s="1">
        <v>12.7</v>
      </c>
      <c r="AN28" s="1">
        <v>17.100000000000001</v>
      </c>
      <c r="AO28" s="1">
        <v>21</v>
      </c>
      <c r="AP28" s="1">
        <v>6.8</v>
      </c>
      <c r="AQ28" s="1">
        <v>13</v>
      </c>
      <c r="AR28" s="1">
        <v>21.2</v>
      </c>
      <c r="AS28" s="1">
        <v>25.7</v>
      </c>
      <c r="AT28" s="1">
        <v>6.8</v>
      </c>
      <c r="AU28" s="1">
        <v>13</v>
      </c>
      <c r="AV28" s="1">
        <v>21.2</v>
      </c>
      <c r="AW28" s="1">
        <v>25.7</v>
      </c>
      <c r="AX28" s="1">
        <v>7.7</v>
      </c>
      <c r="AY28" s="1">
        <v>14</v>
      </c>
      <c r="AZ28" s="1">
        <v>21.4</v>
      </c>
      <c r="BA28" s="1">
        <v>26.1</v>
      </c>
      <c r="BB28" s="1">
        <v>7.3</v>
      </c>
      <c r="BC28" s="1">
        <v>8.9</v>
      </c>
      <c r="BD28" s="1">
        <v>11.4</v>
      </c>
      <c r="BE28" s="1">
        <v>9.8000000000000007</v>
      </c>
      <c r="BF28" s="1">
        <v>1.7</v>
      </c>
      <c r="BG28" s="1">
        <v>4.7</v>
      </c>
      <c r="BH28" s="1">
        <v>7.7</v>
      </c>
      <c r="BI28" s="1">
        <v>14</v>
      </c>
      <c r="BJ28" s="1">
        <v>4.2</v>
      </c>
      <c r="BK28" s="1">
        <v>15.9</v>
      </c>
      <c r="BL28" s="1">
        <v>19.899999999999999</v>
      </c>
      <c r="BM28" s="1">
        <v>21.6</v>
      </c>
      <c r="BN28" s="1">
        <v>2.6</v>
      </c>
      <c r="BO28" s="1">
        <v>9.3000000000000007</v>
      </c>
      <c r="BP28" s="1">
        <v>16.2</v>
      </c>
      <c r="BQ28" s="1">
        <v>20.7</v>
      </c>
      <c r="BR28" s="1">
        <v>-5.7</v>
      </c>
      <c r="BS28" s="1">
        <v>-2.8</v>
      </c>
      <c r="BT28" s="1">
        <v>-4</v>
      </c>
      <c r="BU28" s="1">
        <v>-4.7</v>
      </c>
      <c r="BV28" s="1">
        <v>-7.1</v>
      </c>
    </row>
    <row r="29" spans="1:74" ht="12.75" customHeight="1" x14ac:dyDescent="0.2">
      <c r="A29" s="1" t="s">
        <v>9</v>
      </c>
      <c r="B29" s="9">
        <v>0.11940298507462686</v>
      </c>
      <c r="C29" s="9">
        <v>5.0406504065040651E-2</v>
      </c>
      <c r="D29" s="9">
        <v>1.4806378132118452E-2</v>
      </c>
      <c r="E29" s="9">
        <v>-3.9964476021314387E-2</v>
      </c>
      <c r="F29" s="9">
        <v>6.8571428571428575E-2</v>
      </c>
      <c r="G29" s="9">
        <v>6.070287539936102E-2</v>
      </c>
      <c r="H29" s="9">
        <v>4.142692750287686E-2</v>
      </c>
      <c r="I29" s="9">
        <v>-6.6725978647686826E-2</v>
      </c>
      <c r="J29" s="9">
        <v>8.6642599277978335E-2</v>
      </c>
      <c r="K29" s="9">
        <v>9.6153846153846159E-2</v>
      </c>
      <c r="L29" s="9">
        <v>8.8353413654618462E-2</v>
      </c>
      <c r="M29" s="9">
        <v>6.1412487205731829E-2</v>
      </c>
      <c r="N29" s="9">
        <v>4.6296296296296294E-2</v>
      </c>
      <c r="O29" s="9">
        <v>7.5514874141876423E-2</v>
      </c>
      <c r="P29" s="9">
        <v>7.7326343381389245E-2</v>
      </c>
      <c r="Q29" s="9">
        <v>4.4804575786463297E-2</v>
      </c>
      <c r="R29" s="9">
        <v>9.3023255813953501E-2</v>
      </c>
      <c r="S29" s="9">
        <v>0.12517193947730404</v>
      </c>
      <c r="T29" s="9">
        <v>0.11759343664539657</v>
      </c>
      <c r="U29" s="9">
        <v>0.11657303370786518</v>
      </c>
      <c r="V29" s="9">
        <v>9.5490716180371346E-2</v>
      </c>
      <c r="W29" s="9">
        <v>0.13812874641647119</v>
      </c>
      <c r="X29" s="9">
        <v>0.10826416456153012</v>
      </c>
      <c r="Y29" s="9">
        <v>9.2016050920160505E-2</v>
      </c>
      <c r="Z29" s="9">
        <v>0.15291262135922329</v>
      </c>
      <c r="AA29" s="9">
        <v>0.14391143911439111</v>
      </c>
      <c r="AB29" s="9">
        <v>0.12767710049423392</v>
      </c>
      <c r="AC29" s="9">
        <v>0.11294416243654823</v>
      </c>
      <c r="AD29" s="9">
        <v>0.12839506172839507</v>
      </c>
      <c r="AE29" s="9">
        <v>0.11851851851851854</v>
      </c>
      <c r="AF29" s="9">
        <v>0.11167086481947944</v>
      </c>
      <c r="AG29" s="9">
        <v>0.10858585858585858</v>
      </c>
      <c r="AH29" s="9">
        <v>7.1253071253071246E-2</v>
      </c>
      <c r="AI29" s="9">
        <v>0.10194730813287513</v>
      </c>
      <c r="AJ29" s="9">
        <v>8.7547169811320769E-2</v>
      </c>
      <c r="AK29" s="9">
        <v>7.7185017026106695E-2</v>
      </c>
      <c r="AL29" s="9">
        <v>0.12145748987854252</v>
      </c>
      <c r="AM29" s="9">
        <v>0.12438785504407443</v>
      </c>
      <c r="AN29" s="9">
        <v>0.11213114754098362</v>
      </c>
      <c r="AO29" s="9">
        <v>0.10654490106544902</v>
      </c>
      <c r="AP29" s="9">
        <v>0.13709677419354838</v>
      </c>
      <c r="AQ29" s="9">
        <v>0.12645914396887159</v>
      </c>
      <c r="AR29" s="9">
        <v>0.13520408163265304</v>
      </c>
      <c r="AS29" s="9">
        <v>0.12451550387596899</v>
      </c>
      <c r="AT29" s="9">
        <v>0.13709677419354838</v>
      </c>
      <c r="AU29" s="9">
        <v>0.12645914396887159</v>
      </c>
      <c r="AV29" s="9">
        <v>0.13520408163265304</v>
      </c>
      <c r="AW29" s="9">
        <v>0.12451550387596899</v>
      </c>
      <c r="AX29" s="9">
        <v>0.14980544747081712</v>
      </c>
      <c r="AY29" s="9">
        <v>0.13600000000000001</v>
      </c>
      <c r="AZ29" s="9">
        <v>0.13700000000000001</v>
      </c>
      <c r="BA29" s="9">
        <v>0.127</v>
      </c>
      <c r="BB29" s="9">
        <v>0.13400000000000001</v>
      </c>
      <c r="BC29" s="9">
        <v>0.08</v>
      </c>
      <c r="BD29" s="9">
        <v>6.8000000000000005E-2</v>
      </c>
      <c r="BE29" s="9">
        <v>4.2999999999999997E-2</v>
      </c>
      <c r="BF29" s="9">
        <v>2.9000000000000001E-2</v>
      </c>
      <c r="BG29" s="9">
        <v>3.9E-2</v>
      </c>
      <c r="BH29" s="9">
        <v>4.2999999999999997E-2</v>
      </c>
      <c r="BI29" s="9">
        <v>5.8000000000000003E-2</v>
      </c>
      <c r="BJ29" s="9">
        <v>6.6000000000000003E-2</v>
      </c>
      <c r="BK29" s="9">
        <v>0.126</v>
      </c>
      <c r="BL29" s="9">
        <v>0.109</v>
      </c>
      <c r="BM29" s="9">
        <v>8.7999999999999995E-2</v>
      </c>
      <c r="BN29" s="9">
        <v>3.7999999999999999E-2</v>
      </c>
      <c r="BO29" s="9">
        <v>6.7000000000000004E-2</v>
      </c>
      <c r="BP29" s="9">
        <v>7.4757729580064602E-2</v>
      </c>
      <c r="BQ29" s="9">
        <v>6.983805668016195E-2</v>
      </c>
      <c r="BR29" s="9">
        <v>-7.4025974025974023E-2</v>
      </c>
      <c r="BS29" s="9">
        <v>-1.7380509000620731E-2</v>
      </c>
      <c r="BT29" s="9">
        <v>-1.6012810248198558E-2</v>
      </c>
      <c r="BU29" s="9">
        <v>-1.4195107218363033E-2</v>
      </c>
      <c r="BV29" s="9">
        <v>-9.2689295039164496E-2</v>
      </c>
    </row>
    <row r="30" spans="1:74" ht="12.75" customHeight="1" x14ac:dyDescent="0.2">
      <c r="A30" s="1" t="s">
        <v>66</v>
      </c>
      <c r="B30" s="1">
        <v>0</v>
      </c>
      <c r="C30" s="1">
        <v>2</v>
      </c>
      <c r="D30" s="1">
        <v>3.5</v>
      </c>
      <c r="E30" s="1">
        <v>4</v>
      </c>
      <c r="F30" s="1">
        <v>1.7</v>
      </c>
      <c r="G30" s="1">
        <v>4.2</v>
      </c>
      <c r="H30" s="1">
        <v>6.4</v>
      </c>
      <c r="I30" s="1">
        <v>7.5</v>
      </c>
      <c r="J30" s="1">
        <v>1.9</v>
      </c>
      <c r="K30" s="1">
        <v>4.9000000000000004</v>
      </c>
      <c r="L30" s="1">
        <v>9.3000000000000007</v>
      </c>
      <c r="M30" s="1">
        <v>16.5</v>
      </c>
      <c r="N30" s="1">
        <v>3.5</v>
      </c>
      <c r="O30" s="1">
        <v>6.6</v>
      </c>
      <c r="P30" s="1">
        <v>8.5</v>
      </c>
      <c r="Q30" s="1">
        <v>12.7</v>
      </c>
      <c r="R30" s="1">
        <v>2</v>
      </c>
      <c r="S30" s="1">
        <v>3.9</v>
      </c>
      <c r="T30" s="1">
        <v>5.2</v>
      </c>
      <c r="U30" s="1">
        <v>6.5</v>
      </c>
      <c r="V30" s="1">
        <v>0.5</v>
      </c>
      <c r="W30" s="1">
        <v>1.7</v>
      </c>
      <c r="X30" s="1">
        <v>4.8</v>
      </c>
      <c r="Y30" s="1">
        <v>8.6</v>
      </c>
      <c r="Z30" s="1">
        <v>2.9</v>
      </c>
      <c r="AA30" s="1">
        <v>8.4</v>
      </c>
      <c r="AB30" s="1">
        <v>13.9</v>
      </c>
      <c r="AC30" s="1">
        <v>19.3</v>
      </c>
      <c r="AD30" s="1">
        <v>2.6</v>
      </c>
      <c r="AE30" s="1">
        <v>4.0999999999999996</v>
      </c>
      <c r="AF30" s="1">
        <v>7.8</v>
      </c>
      <c r="AG30" s="1">
        <v>10.199999999999999</v>
      </c>
      <c r="AH30" s="1">
        <v>1.2</v>
      </c>
      <c r="AI30" s="1">
        <v>2.2999999999999998</v>
      </c>
      <c r="AJ30" s="1">
        <v>4.3</v>
      </c>
      <c r="AK30" s="1">
        <v>8.4</v>
      </c>
      <c r="AL30" s="1">
        <v>1</v>
      </c>
      <c r="AM30" s="1">
        <v>1.9</v>
      </c>
      <c r="AN30" s="1">
        <v>2.9</v>
      </c>
      <c r="AO30" s="1">
        <v>6.2</v>
      </c>
      <c r="AP30" s="1">
        <v>1.7</v>
      </c>
      <c r="AQ30" s="1">
        <v>4.0999999999999996</v>
      </c>
      <c r="AR30" s="1">
        <v>6</v>
      </c>
      <c r="AS30" s="1">
        <v>9.1</v>
      </c>
      <c r="AT30" s="1">
        <v>1.7</v>
      </c>
      <c r="AU30" s="1">
        <v>4.0999999999999996</v>
      </c>
      <c r="AV30" s="1">
        <v>6</v>
      </c>
      <c r="AW30" s="1">
        <v>9.1</v>
      </c>
      <c r="AX30" s="1">
        <v>2</v>
      </c>
      <c r="AY30" s="1">
        <v>4.7</v>
      </c>
      <c r="AZ30" s="1">
        <v>7.3</v>
      </c>
      <c r="BA30" s="1">
        <v>15.7</v>
      </c>
      <c r="BB30" s="1">
        <v>3</v>
      </c>
      <c r="BC30" s="1">
        <v>8.4</v>
      </c>
      <c r="BD30" s="1">
        <v>13.7</v>
      </c>
      <c r="BE30" s="1">
        <v>17.600000000000001</v>
      </c>
      <c r="BF30" s="1">
        <v>2.2999999999999998</v>
      </c>
      <c r="BG30" s="1">
        <v>3.8</v>
      </c>
      <c r="BH30" s="1">
        <v>6.6</v>
      </c>
      <c r="BI30" s="1">
        <v>13.2</v>
      </c>
      <c r="BJ30" s="1">
        <v>1.6</v>
      </c>
      <c r="BK30" s="1">
        <v>3</v>
      </c>
      <c r="BL30" s="1">
        <v>7.2</v>
      </c>
      <c r="BM30" s="1">
        <v>19.899999999999999</v>
      </c>
      <c r="BN30" s="1">
        <v>3.9</v>
      </c>
      <c r="BO30" s="1">
        <v>11.3</v>
      </c>
      <c r="BP30" s="1">
        <v>17</v>
      </c>
      <c r="BQ30" s="1">
        <v>33.5</v>
      </c>
      <c r="BR30" s="1">
        <v>6.6</v>
      </c>
      <c r="BS30" s="1">
        <v>21.1</v>
      </c>
      <c r="BT30" s="1">
        <v>42</v>
      </c>
      <c r="BU30" s="1">
        <v>102.6</v>
      </c>
      <c r="BV30" s="1">
        <v>15.3</v>
      </c>
    </row>
    <row r="31" spans="1:74" ht="12.75" customHeight="1" x14ac:dyDescent="0.2">
      <c r="A31" s="1" t="s">
        <v>67</v>
      </c>
      <c r="B31" s="10">
        <v>320</v>
      </c>
      <c r="C31" s="10">
        <v>327</v>
      </c>
      <c r="D31" s="10">
        <v>315</v>
      </c>
      <c r="E31" s="10">
        <v>300</v>
      </c>
      <c r="F31" s="10">
        <v>299</v>
      </c>
      <c r="G31" s="10">
        <v>298</v>
      </c>
      <c r="H31" s="10">
        <v>277</v>
      </c>
      <c r="I31" s="10">
        <v>245</v>
      </c>
      <c r="J31" s="10">
        <v>254</v>
      </c>
      <c r="K31" s="10">
        <v>250</v>
      </c>
      <c r="L31" s="10">
        <v>259</v>
      </c>
      <c r="M31" s="10">
        <v>259</v>
      </c>
      <c r="N31" s="10">
        <v>258</v>
      </c>
      <c r="O31" s="10">
        <v>259</v>
      </c>
      <c r="P31" s="10">
        <v>345</v>
      </c>
      <c r="Q31" s="10">
        <v>344</v>
      </c>
      <c r="R31" s="10">
        <v>346</v>
      </c>
      <c r="S31" s="10">
        <v>355</v>
      </c>
      <c r="T31" s="10">
        <v>352</v>
      </c>
      <c r="U31" s="10">
        <v>363</v>
      </c>
      <c r="V31" s="10">
        <v>361</v>
      </c>
      <c r="W31" s="10">
        <v>359</v>
      </c>
      <c r="X31" s="10">
        <v>354</v>
      </c>
      <c r="Y31" s="10">
        <v>354</v>
      </c>
      <c r="Z31" s="10">
        <v>348</v>
      </c>
      <c r="AA31" s="10">
        <v>343</v>
      </c>
      <c r="AB31" s="10">
        <v>348</v>
      </c>
      <c r="AC31" s="10">
        <v>357</v>
      </c>
      <c r="AD31" s="10">
        <v>361</v>
      </c>
      <c r="AE31" s="10">
        <v>372</v>
      </c>
      <c r="AF31" s="10">
        <v>378</v>
      </c>
      <c r="AG31" s="10">
        <v>371</v>
      </c>
      <c r="AH31" s="10">
        <v>461</v>
      </c>
      <c r="AI31" s="10">
        <v>472</v>
      </c>
      <c r="AJ31" s="10">
        <v>483</v>
      </c>
      <c r="AK31" s="10">
        <v>484</v>
      </c>
      <c r="AL31" s="10">
        <v>495</v>
      </c>
      <c r="AM31" s="10">
        <v>481</v>
      </c>
      <c r="AN31" s="10">
        <v>494</v>
      </c>
      <c r="AO31" s="10">
        <v>491</v>
      </c>
      <c r="AP31" s="10">
        <v>502</v>
      </c>
      <c r="AQ31" s="10">
        <v>511</v>
      </c>
      <c r="AR31" s="10">
        <v>510</v>
      </c>
      <c r="AS31" s="10">
        <v>510</v>
      </c>
      <c r="AT31" s="10">
        <v>502</v>
      </c>
      <c r="AU31" s="10">
        <v>511</v>
      </c>
      <c r="AV31" s="10">
        <v>510</v>
      </c>
      <c r="AW31" s="10">
        <v>510</v>
      </c>
      <c r="AX31" s="10">
        <v>520</v>
      </c>
      <c r="AY31" s="10">
        <v>526</v>
      </c>
      <c r="AZ31" s="10">
        <v>533</v>
      </c>
      <c r="BA31" s="10">
        <v>533</v>
      </c>
      <c r="BB31" s="10">
        <v>566</v>
      </c>
      <c r="BC31" s="10">
        <v>691</v>
      </c>
      <c r="BD31" s="10">
        <v>692</v>
      </c>
      <c r="BE31" s="10">
        <v>709</v>
      </c>
      <c r="BF31" s="10">
        <v>716</v>
      </c>
      <c r="BG31" s="10">
        <v>736</v>
      </c>
      <c r="BH31" s="10">
        <v>741</v>
      </c>
      <c r="BI31" s="10">
        <v>754</v>
      </c>
      <c r="BJ31" s="10">
        <v>753</v>
      </c>
      <c r="BK31" s="10">
        <v>751</v>
      </c>
      <c r="BL31" s="10">
        <v>754</v>
      </c>
      <c r="BM31" s="10">
        <v>764</v>
      </c>
      <c r="BN31" s="10">
        <v>726</v>
      </c>
      <c r="BO31" s="10">
        <v>734</v>
      </c>
      <c r="BP31" s="10">
        <v>755</v>
      </c>
      <c r="BQ31" s="10">
        <v>751</v>
      </c>
      <c r="BR31" s="10">
        <v>747</v>
      </c>
      <c r="BS31" s="10">
        <v>767</v>
      </c>
      <c r="BT31" s="10">
        <v>810</v>
      </c>
      <c r="BU31" s="10">
        <v>835</v>
      </c>
      <c r="BV31" s="10">
        <v>870</v>
      </c>
    </row>
    <row r="32" spans="1:74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2.75" customHeight="1" x14ac:dyDescent="0.2">
      <c r="A33" s="14" t="s">
        <v>70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</row>
    <row r="34" spans="1:74" ht="12.75" customHeight="1" x14ac:dyDescent="0.2">
      <c r="A34" s="1" t="s">
        <v>5</v>
      </c>
      <c r="B34" s="1">
        <v>85.5</v>
      </c>
      <c r="C34" s="1">
        <v>163.4</v>
      </c>
      <c r="D34" s="1">
        <v>243.8</v>
      </c>
      <c r="E34" s="1">
        <v>325.60000000000002</v>
      </c>
      <c r="F34" s="1">
        <v>92.2</v>
      </c>
      <c r="G34" s="1">
        <v>190.10000000000002</v>
      </c>
      <c r="H34" s="1">
        <v>316.10000000000002</v>
      </c>
      <c r="I34" s="1">
        <v>456.90000000000003</v>
      </c>
      <c r="J34" s="1">
        <v>155.9</v>
      </c>
      <c r="K34" s="1">
        <v>350.1</v>
      </c>
      <c r="L34" s="1">
        <v>589</v>
      </c>
      <c r="M34" s="1">
        <v>828.1</v>
      </c>
      <c r="N34" s="1">
        <v>315</v>
      </c>
      <c r="O34" s="1">
        <v>584.1</v>
      </c>
      <c r="P34" s="1">
        <v>852.7</v>
      </c>
      <c r="Q34" s="1">
        <v>1121.2</v>
      </c>
      <c r="R34" s="1">
        <v>323.89999999999998</v>
      </c>
      <c r="S34" s="1">
        <v>645.4</v>
      </c>
      <c r="T34" s="1">
        <v>994.9</v>
      </c>
      <c r="U34" s="1">
        <v>1368.7</v>
      </c>
      <c r="V34" s="1">
        <v>414.4</v>
      </c>
      <c r="W34" s="1">
        <v>813.59999999999991</v>
      </c>
      <c r="X34" s="1">
        <v>1191.8</v>
      </c>
      <c r="Y34" s="1">
        <v>1447.7</v>
      </c>
      <c r="Z34" s="1">
        <v>366.6</v>
      </c>
      <c r="AA34" s="1">
        <v>653.40000000000009</v>
      </c>
      <c r="AB34" s="1">
        <v>922.50000000000011</v>
      </c>
      <c r="AC34" s="1">
        <v>1135.8</v>
      </c>
      <c r="AD34" s="1">
        <v>235.4</v>
      </c>
      <c r="AE34" s="1">
        <v>438.70000000000005</v>
      </c>
      <c r="AF34" s="1">
        <v>674.40000000000009</v>
      </c>
      <c r="AG34" s="1">
        <v>924.2</v>
      </c>
      <c r="AH34" s="1">
        <v>262</v>
      </c>
      <c r="AI34" s="1">
        <v>535.20000000000005</v>
      </c>
      <c r="AJ34" s="1">
        <v>787.6</v>
      </c>
      <c r="AK34" s="1">
        <v>1049.0999999999999</v>
      </c>
      <c r="AL34" s="1">
        <v>289.39999999999998</v>
      </c>
      <c r="AM34" s="1">
        <v>550.70000000000005</v>
      </c>
      <c r="AN34" s="1">
        <v>822.1</v>
      </c>
      <c r="AO34" s="1">
        <v>1063.5999999999999</v>
      </c>
      <c r="AP34" s="1">
        <v>273.10000000000002</v>
      </c>
      <c r="AQ34" s="1">
        <v>545.29999999999995</v>
      </c>
      <c r="AR34" s="1">
        <v>798.3</v>
      </c>
      <c r="AS34" s="1">
        <v>1095.5</v>
      </c>
      <c r="AT34" s="1">
        <v>273.10000000000002</v>
      </c>
      <c r="AU34" s="1">
        <v>545.29999999999995</v>
      </c>
      <c r="AV34" s="1">
        <v>798.3</v>
      </c>
      <c r="AW34" s="1">
        <v>1095.5</v>
      </c>
      <c r="AX34" s="1">
        <v>268.10000000000002</v>
      </c>
      <c r="AY34" s="1">
        <v>514.79999999999995</v>
      </c>
      <c r="AZ34" s="1">
        <v>856.5</v>
      </c>
      <c r="BA34" s="1">
        <v>1124</v>
      </c>
      <c r="BB34" s="1">
        <v>219.3</v>
      </c>
      <c r="BC34" s="1">
        <v>461.4</v>
      </c>
      <c r="BD34" s="1">
        <v>634.9</v>
      </c>
      <c r="BE34" s="1">
        <v>823.5</v>
      </c>
      <c r="BF34" s="1">
        <v>211.1</v>
      </c>
      <c r="BG34" s="1">
        <v>381</v>
      </c>
      <c r="BH34" s="1">
        <v>587.4</v>
      </c>
      <c r="BI34" s="1">
        <v>780</v>
      </c>
      <c r="BJ34" s="1">
        <v>184.3</v>
      </c>
      <c r="BK34" s="1">
        <v>336.8</v>
      </c>
      <c r="BL34" s="1">
        <v>548.1</v>
      </c>
      <c r="BM34" s="1">
        <v>792.2</v>
      </c>
      <c r="BN34" s="1">
        <v>298.3</v>
      </c>
      <c r="BO34" s="1">
        <v>651.20000000000005</v>
      </c>
      <c r="BP34" s="1">
        <v>1060.0999999999999</v>
      </c>
      <c r="BQ34" s="1">
        <v>1529.8</v>
      </c>
      <c r="BR34" s="1">
        <v>525.29999999999995</v>
      </c>
      <c r="BS34" s="1">
        <v>1093.5</v>
      </c>
      <c r="BT34" s="1">
        <v>1712.9</v>
      </c>
      <c r="BU34" s="1">
        <v>2287.1999999999998</v>
      </c>
      <c r="BV34" s="1">
        <v>441.4</v>
      </c>
    </row>
    <row r="35" spans="1:74" ht="12.75" customHeight="1" x14ac:dyDescent="0.2">
      <c r="A35" s="1" t="s">
        <v>6</v>
      </c>
      <c r="B35" s="1">
        <v>30.9</v>
      </c>
      <c r="C35" s="1">
        <v>53.9</v>
      </c>
      <c r="D35" s="1">
        <v>86.1</v>
      </c>
      <c r="E35" s="1">
        <v>118.3</v>
      </c>
      <c r="F35" s="1">
        <v>33.5</v>
      </c>
      <c r="G35" s="1">
        <v>68.3</v>
      </c>
      <c r="H35" s="1">
        <v>117.69999999999999</v>
      </c>
      <c r="I35" s="1">
        <v>182.2</v>
      </c>
      <c r="J35" s="1">
        <v>71.3</v>
      </c>
      <c r="K35" s="1">
        <v>176.1</v>
      </c>
      <c r="L35" s="1">
        <v>306.79999999999995</v>
      </c>
      <c r="M35" s="1">
        <v>421.99999999999994</v>
      </c>
      <c r="N35" s="1">
        <v>168.1</v>
      </c>
      <c r="O35" s="1">
        <v>304.10000000000002</v>
      </c>
      <c r="P35" s="1">
        <v>390.6</v>
      </c>
      <c r="Q35" s="1">
        <v>520.79999999999995</v>
      </c>
      <c r="R35" s="1">
        <v>157.5</v>
      </c>
      <c r="S35" s="1">
        <v>332.1</v>
      </c>
      <c r="T35" s="1">
        <v>522</v>
      </c>
      <c r="U35" s="1">
        <v>733.4</v>
      </c>
      <c r="V35" s="1">
        <v>214.7</v>
      </c>
      <c r="W35" s="1">
        <v>402.9</v>
      </c>
      <c r="X35" s="1">
        <v>582.29999999999995</v>
      </c>
      <c r="Y35" s="1">
        <v>747.3</v>
      </c>
      <c r="Z35" s="1">
        <v>150.13</v>
      </c>
      <c r="AA35" s="1">
        <v>270.45999999999998</v>
      </c>
      <c r="AB35" s="1">
        <v>349.26</v>
      </c>
      <c r="AC35" s="1">
        <v>427.5</v>
      </c>
      <c r="AD35" s="1">
        <v>52.5</v>
      </c>
      <c r="AE35" s="1">
        <v>116.5</v>
      </c>
      <c r="AF35" s="1">
        <v>163.1</v>
      </c>
      <c r="AG35" s="1">
        <v>233.9</v>
      </c>
      <c r="AH35" s="1">
        <v>180</v>
      </c>
      <c r="AI35" s="1">
        <v>267.89999999999998</v>
      </c>
      <c r="AJ35" s="1">
        <v>448.2</v>
      </c>
      <c r="AK35" s="1">
        <v>537</v>
      </c>
      <c r="AL35" s="1">
        <v>78.7</v>
      </c>
      <c r="AM35" s="1">
        <v>240.10000000000002</v>
      </c>
      <c r="AN35" s="1">
        <v>331.90000000000003</v>
      </c>
      <c r="AO35" s="1">
        <v>402.4</v>
      </c>
      <c r="AP35" s="1">
        <v>39.4</v>
      </c>
      <c r="AQ35" s="1">
        <v>117.1</v>
      </c>
      <c r="AR35" s="1">
        <v>199.4</v>
      </c>
      <c r="AS35" s="1">
        <v>285.89999999999998</v>
      </c>
      <c r="AT35" s="1">
        <v>39.4</v>
      </c>
      <c r="AU35" s="1">
        <v>117.1</v>
      </c>
      <c r="AV35" s="1">
        <v>199.4</v>
      </c>
      <c r="AW35" s="1">
        <v>285.89999999999998</v>
      </c>
      <c r="AX35" s="1">
        <v>70.5</v>
      </c>
      <c r="AY35" s="1">
        <v>141.80000000000001</v>
      </c>
      <c r="AZ35" s="1">
        <v>226.8</v>
      </c>
      <c r="BA35" s="1">
        <v>290.39999999999998</v>
      </c>
      <c r="BB35" s="1">
        <v>48.2</v>
      </c>
      <c r="BC35" s="1">
        <v>87.3</v>
      </c>
      <c r="BD35" s="1">
        <v>91.6</v>
      </c>
      <c r="BE35" s="1">
        <v>72.400000000000006</v>
      </c>
      <c r="BF35" s="1">
        <v>-35.799999999999997</v>
      </c>
      <c r="BG35" s="1">
        <v>-30.1</v>
      </c>
      <c r="BH35" s="1">
        <v>55</v>
      </c>
      <c r="BI35" s="1">
        <v>56.9</v>
      </c>
      <c r="BJ35" s="1">
        <v>-13.7</v>
      </c>
      <c r="BK35" s="1">
        <v>-48.7</v>
      </c>
      <c r="BL35" s="1">
        <v>-40.799999999999997</v>
      </c>
      <c r="BM35" s="1">
        <v>4.7</v>
      </c>
      <c r="BN35" s="1">
        <v>51</v>
      </c>
      <c r="BO35" s="1">
        <v>199.7</v>
      </c>
      <c r="BP35" s="1">
        <v>400.5</v>
      </c>
      <c r="BQ35" s="1">
        <v>656.7</v>
      </c>
      <c r="BR35" s="1">
        <v>224.5</v>
      </c>
      <c r="BS35" s="1">
        <v>438.3</v>
      </c>
      <c r="BT35" s="1">
        <v>628.9</v>
      </c>
      <c r="BU35" s="1">
        <v>825.7</v>
      </c>
      <c r="BV35" s="1">
        <v>97.8</v>
      </c>
    </row>
    <row r="36" spans="1:74" ht="12.75" customHeight="1" x14ac:dyDescent="0.2">
      <c r="A36" s="1" t="s">
        <v>7</v>
      </c>
      <c r="B36" s="9">
        <v>0.36140350877192984</v>
      </c>
      <c r="C36" s="9">
        <v>0.32986536107711134</v>
      </c>
      <c r="D36" s="9">
        <v>0.35315832649712875</v>
      </c>
      <c r="E36" s="9">
        <v>0.3633292383292383</v>
      </c>
      <c r="F36" s="9">
        <v>0.3633405639913232</v>
      </c>
      <c r="G36" s="9">
        <v>0.35928458705944233</v>
      </c>
      <c r="H36" s="9">
        <v>0.37235052198671298</v>
      </c>
      <c r="I36" s="9">
        <v>0.39877434887283864</v>
      </c>
      <c r="J36" s="9">
        <v>0.45734445157152015</v>
      </c>
      <c r="K36" s="9">
        <v>0.5029991431019708</v>
      </c>
      <c r="L36" s="9">
        <v>0.52088285229202025</v>
      </c>
      <c r="M36" s="9">
        <v>0.50960028982007</v>
      </c>
      <c r="N36" s="9">
        <v>0.5336507936507936</v>
      </c>
      <c r="O36" s="9">
        <v>0.52063002910460543</v>
      </c>
      <c r="P36" s="9">
        <v>0.45807435205816815</v>
      </c>
      <c r="Q36" s="9">
        <v>0.46450231894398852</v>
      </c>
      <c r="R36" s="9">
        <v>0.48626119172584137</v>
      </c>
      <c r="S36" s="9">
        <v>0.51456461109389529</v>
      </c>
      <c r="T36" s="9">
        <v>0.52467584681877577</v>
      </c>
      <c r="U36" s="9">
        <v>0.53583692554979179</v>
      </c>
      <c r="V36" s="9">
        <v>0.51809845559845558</v>
      </c>
      <c r="W36" s="9">
        <v>0.49520648967551623</v>
      </c>
      <c r="X36" s="9">
        <v>0.48858868937741229</v>
      </c>
      <c r="Y36" s="9">
        <v>0.51619810734268146</v>
      </c>
      <c r="Z36" s="9">
        <v>0.40951991271140203</v>
      </c>
      <c r="AA36" s="9">
        <v>0.41392715029078658</v>
      </c>
      <c r="AB36" s="9">
        <v>0.37860162601626013</v>
      </c>
      <c r="AC36" s="9">
        <v>0.3763866877971474</v>
      </c>
      <c r="AD36" s="9">
        <v>0.22302463891248939</v>
      </c>
      <c r="AE36" s="9">
        <v>0.26555732847048091</v>
      </c>
      <c r="AF36" s="9">
        <v>0.24184460260972712</v>
      </c>
      <c r="AG36" s="9">
        <v>0.25308374810647044</v>
      </c>
      <c r="AH36" s="9">
        <v>0.68702290076335881</v>
      </c>
      <c r="AI36" s="9">
        <v>0.50056053811659185</v>
      </c>
      <c r="AJ36" s="9">
        <v>0.56907059421025896</v>
      </c>
      <c r="AK36" s="9">
        <v>0.51186731484129255</v>
      </c>
      <c r="AL36" s="9">
        <v>0.27194194885970979</v>
      </c>
      <c r="AM36" s="9">
        <v>0.43599055747230797</v>
      </c>
      <c r="AN36" s="9">
        <v>0.40372217491789325</v>
      </c>
      <c r="AO36" s="9">
        <v>0.37833772094772472</v>
      </c>
      <c r="AP36" s="9">
        <v>0.14426949835225192</v>
      </c>
      <c r="AQ36" s="9">
        <v>0.21474417751696315</v>
      </c>
      <c r="AR36" s="9">
        <v>0.24978078416635352</v>
      </c>
      <c r="AS36" s="9">
        <v>0.26097672295755359</v>
      </c>
      <c r="AT36" s="9">
        <v>0.14426949835225192</v>
      </c>
      <c r="AU36" s="9">
        <v>0.21474417751696315</v>
      </c>
      <c r="AV36" s="9">
        <v>0.24978078416635352</v>
      </c>
      <c r="AW36" s="9">
        <v>0.26097672295755359</v>
      </c>
      <c r="AX36" s="9">
        <v>0.26296158149944049</v>
      </c>
      <c r="AY36" s="9">
        <v>0.27500000000000002</v>
      </c>
      <c r="AZ36" s="9">
        <v>0.26500000000000001</v>
      </c>
      <c r="BA36" s="9">
        <v>0.25800000000000001</v>
      </c>
      <c r="BB36" s="9">
        <v>0.22</v>
      </c>
      <c r="BC36" s="9">
        <v>0.189</v>
      </c>
      <c r="BD36" s="9">
        <v>0.14399999999999999</v>
      </c>
      <c r="BE36" s="9">
        <v>8.7999999999999995E-2</v>
      </c>
      <c r="BF36" s="9">
        <v>-0.17</v>
      </c>
      <c r="BG36" s="9">
        <v>-7.9000000000000001E-2</v>
      </c>
      <c r="BH36" s="9">
        <v>9.4E-2</v>
      </c>
      <c r="BI36" s="9">
        <v>7.2999999999999995E-2</v>
      </c>
      <c r="BJ36" s="9">
        <v>-7.3999999999999996E-2</v>
      </c>
      <c r="BK36" s="9">
        <v>-0.14499999999999999</v>
      </c>
      <c r="BL36" s="9">
        <v>-7.3999999999999996E-2</v>
      </c>
      <c r="BM36" s="9">
        <v>6.0000000000000001E-3</v>
      </c>
      <c r="BN36" s="9">
        <v>0.17100000000000001</v>
      </c>
      <c r="BO36" s="9">
        <v>0.307</v>
      </c>
      <c r="BP36" s="9">
        <v>0.37779454768418075</v>
      </c>
      <c r="BQ36" s="9">
        <v>0.42927180023532491</v>
      </c>
      <c r="BR36" s="9">
        <v>0.42737483342851706</v>
      </c>
      <c r="BS36" s="9">
        <v>0.40082304526748974</v>
      </c>
      <c r="BT36" s="9">
        <v>0.36715511705295112</v>
      </c>
      <c r="BU36" s="9">
        <v>0.3610090940888423</v>
      </c>
      <c r="BV36" s="9">
        <v>0.22156773901223381</v>
      </c>
    </row>
    <row r="37" spans="1:74" ht="12.75" customHeight="1" x14ac:dyDescent="0.2">
      <c r="A37" s="1" t="s">
        <v>8</v>
      </c>
      <c r="B37" s="1">
        <v>24.6</v>
      </c>
      <c r="C37" s="1">
        <v>41</v>
      </c>
      <c r="D37" s="1">
        <v>65.400000000000006</v>
      </c>
      <c r="E37" s="1">
        <v>88.800000000000011</v>
      </c>
      <c r="F37" s="1">
        <v>24.5</v>
      </c>
      <c r="G37" s="1">
        <v>48.9</v>
      </c>
      <c r="H37" s="1">
        <v>86.3</v>
      </c>
      <c r="I37" s="1">
        <v>135</v>
      </c>
      <c r="J37" s="1">
        <v>57.2</v>
      </c>
      <c r="K37" s="1">
        <v>146.69999999999999</v>
      </c>
      <c r="L37" s="1">
        <v>259.2</v>
      </c>
      <c r="M37" s="1">
        <v>349.79999999999995</v>
      </c>
      <c r="N37" s="1">
        <v>146.5</v>
      </c>
      <c r="O37" s="1">
        <v>258.8</v>
      </c>
      <c r="P37" s="1">
        <v>317.5</v>
      </c>
      <c r="Q37" s="1">
        <v>414.1</v>
      </c>
      <c r="R37" s="1">
        <v>123</v>
      </c>
      <c r="S37" s="1">
        <v>261.10000000000002</v>
      </c>
      <c r="T37" s="1">
        <v>414.40000000000003</v>
      </c>
      <c r="U37" s="1">
        <v>586.70000000000005</v>
      </c>
      <c r="V37" s="1">
        <v>177.6</v>
      </c>
      <c r="W37" s="1">
        <v>326.2</v>
      </c>
      <c r="X37" s="1">
        <v>456.29999999999995</v>
      </c>
      <c r="Y37" s="1">
        <v>545.59999999999991</v>
      </c>
      <c r="Z37" s="1">
        <v>95.3</v>
      </c>
      <c r="AA37" s="1">
        <v>160.39999999999998</v>
      </c>
      <c r="AB37" s="1">
        <v>181.89999999999998</v>
      </c>
      <c r="AC37" s="1">
        <v>200.8</v>
      </c>
      <c r="AD37" s="1">
        <v>-5.0999999999999996</v>
      </c>
      <c r="AE37" s="1">
        <v>-0.69999999999999929</v>
      </c>
      <c r="AF37" s="1">
        <v>-12.5</v>
      </c>
      <c r="AG37" s="1">
        <v>0.1</v>
      </c>
      <c r="AH37" s="1">
        <v>121.7</v>
      </c>
      <c r="AI37" s="1">
        <v>151.30000000000001</v>
      </c>
      <c r="AJ37" s="1">
        <v>273.89999999999998</v>
      </c>
      <c r="AK37" s="1">
        <v>305.3</v>
      </c>
      <c r="AL37" s="1">
        <v>21.7</v>
      </c>
      <c r="AM37" s="1">
        <v>126.7</v>
      </c>
      <c r="AN37" s="1">
        <v>162.19999999999999</v>
      </c>
      <c r="AO37" s="1">
        <v>162.6</v>
      </c>
      <c r="AP37" s="1">
        <v>-48.3</v>
      </c>
      <c r="AQ37" s="1">
        <v>-77.699999999999989</v>
      </c>
      <c r="AR37" s="1">
        <v>-98.3</v>
      </c>
      <c r="AS37" s="1">
        <v>-117.1</v>
      </c>
      <c r="AT37" s="1">
        <v>-48.3</v>
      </c>
      <c r="AU37" s="1">
        <v>-77.699999999999989</v>
      </c>
      <c r="AV37" s="1">
        <v>-98.3</v>
      </c>
      <c r="AW37" s="1">
        <v>-117.1</v>
      </c>
      <c r="AX37" s="1">
        <v>-31.7</v>
      </c>
      <c r="AY37" s="1">
        <v>-58.5</v>
      </c>
      <c r="AZ37" s="1">
        <v>-63.7</v>
      </c>
      <c r="BA37" s="1">
        <v>-87.6</v>
      </c>
      <c r="BB37" s="1">
        <v>-32.9</v>
      </c>
      <c r="BC37" s="1">
        <v>-76.2</v>
      </c>
      <c r="BD37" s="1">
        <v>-155</v>
      </c>
      <c r="BE37" s="1">
        <v>-257.3</v>
      </c>
      <c r="BF37" s="1">
        <v>-118.3</v>
      </c>
      <c r="BG37" s="1">
        <v>-193.2</v>
      </c>
      <c r="BH37" s="1">
        <v>-182.8</v>
      </c>
      <c r="BI37" s="1">
        <v>-1012.9</v>
      </c>
      <c r="BJ37" s="1">
        <v>-55</v>
      </c>
      <c r="BK37" s="1">
        <v>-130.4</v>
      </c>
      <c r="BL37" s="1">
        <v>-159.5</v>
      </c>
      <c r="BM37" s="1">
        <v>-147.80000000000001</v>
      </c>
      <c r="BN37" s="1">
        <v>18.7</v>
      </c>
      <c r="BO37" s="1">
        <v>135.9</v>
      </c>
      <c r="BP37" s="1">
        <v>305</v>
      </c>
      <c r="BQ37" s="1">
        <v>528.9</v>
      </c>
      <c r="BR37" s="1">
        <v>193.9</v>
      </c>
      <c r="BS37" s="1">
        <v>378.8</v>
      </c>
      <c r="BT37" s="1">
        <v>538.9</v>
      </c>
      <c r="BU37" s="1">
        <v>705.3</v>
      </c>
      <c r="BV37" s="1">
        <v>68.5</v>
      </c>
    </row>
    <row r="38" spans="1:74" ht="12.75" customHeight="1" x14ac:dyDescent="0.2">
      <c r="A38" s="1" t="s">
        <v>9</v>
      </c>
      <c r="B38" s="9">
        <v>0.28771929824561404</v>
      </c>
      <c r="C38" s="9">
        <v>0.25091799265605874</v>
      </c>
      <c r="D38" s="9">
        <v>0.26825266611977033</v>
      </c>
      <c r="E38" s="9">
        <v>0.27272727272727276</v>
      </c>
      <c r="F38" s="9">
        <v>0.26572668112798264</v>
      </c>
      <c r="G38" s="9">
        <v>0.25723303524460805</v>
      </c>
      <c r="H38" s="9">
        <v>0.27301486871243275</v>
      </c>
      <c r="I38" s="9">
        <v>0.29546946815495728</v>
      </c>
      <c r="J38" s="9">
        <v>0.36690186016677356</v>
      </c>
      <c r="K38" s="9">
        <v>0.41902313624678655</v>
      </c>
      <c r="L38" s="9">
        <v>0.44006791171477078</v>
      </c>
      <c r="M38" s="9">
        <v>0.42241275208308171</v>
      </c>
      <c r="N38" s="9">
        <v>0.46507936507936509</v>
      </c>
      <c r="O38" s="9">
        <v>0.44307481595617187</v>
      </c>
      <c r="P38" s="9">
        <v>0.37234666353934559</v>
      </c>
      <c r="Q38" s="9">
        <v>0.36933642525865146</v>
      </c>
      <c r="R38" s="9">
        <v>0.379746835443038</v>
      </c>
      <c r="S38" s="9">
        <v>0.40455531453362259</v>
      </c>
      <c r="T38" s="9">
        <v>0.41652427379636148</v>
      </c>
      <c r="U38" s="9">
        <v>0.42865492803390082</v>
      </c>
      <c r="V38" s="9">
        <v>0.4285714285714286</v>
      </c>
      <c r="W38" s="9">
        <v>0.40093411996066869</v>
      </c>
      <c r="X38" s="9">
        <v>0.38286625272696762</v>
      </c>
      <c r="Y38" s="9">
        <v>0.37687366167023545</v>
      </c>
      <c r="Z38" s="9">
        <v>0.25995635570103653</v>
      </c>
      <c r="AA38" s="9">
        <v>0.2454851545760636</v>
      </c>
      <c r="AB38" s="9">
        <v>0.1971815718157181</v>
      </c>
      <c r="AC38" s="9">
        <v>0.1767916886775841</v>
      </c>
      <c r="AD38" s="9">
        <v>-2.1665250637213251E-2</v>
      </c>
      <c r="AE38" s="9">
        <v>-1.5956234328698409E-3</v>
      </c>
      <c r="AF38" s="9">
        <v>-1.8534994068801894E-2</v>
      </c>
      <c r="AG38" s="9">
        <v>1.0820168794633196E-4</v>
      </c>
      <c r="AH38" s="9">
        <v>0.46450381679389313</v>
      </c>
      <c r="AI38" s="9">
        <v>0.28269805680119581</v>
      </c>
      <c r="AJ38" s="9">
        <v>0.3477653631284916</v>
      </c>
      <c r="AK38" s="9">
        <v>0.29101134305595278</v>
      </c>
      <c r="AL38" s="9">
        <v>7.4982722874913615E-2</v>
      </c>
      <c r="AM38" s="9">
        <v>0.23007081895769019</v>
      </c>
      <c r="AN38" s="9">
        <v>0.19729959858897941</v>
      </c>
      <c r="AO38" s="9">
        <v>0.15287702143663032</v>
      </c>
      <c r="AP38" s="9">
        <v>-0.17685829366532405</v>
      </c>
      <c r="AQ38" s="9">
        <v>-0.14249037227214376</v>
      </c>
      <c r="AR38" s="9">
        <v>-0.12313666541400477</v>
      </c>
      <c r="AS38" s="9">
        <v>-0.10689183021451391</v>
      </c>
      <c r="AT38" s="9">
        <v>-0.17685829366532405</v>
      </c>
      <c r="AU38" s="9">
        <v>-0.14249037227214376</v>
      </c>
      <c r="AV38" s="9">
        <v>-0.12313666541400477</v>
      </c>
      <c r="AW38" s="9">
        <v>-0.10689183021451391</v>
      </c>
      <c r="AX38" s="9">
        <v>-0.11823946288698246</v>
      </c>
      <c r="AY38" s="9">
        <v>-0.114</v>
      </c>
      <c r="AZ38" s="9">
        <v>-7.3999999999999996E-2</v>
      </c>
      <c r="BA38" s="9">
        <v>-7.8E-2</v>
      </c>
      <c r="BB38" s="9">
        <v>-0.15</v>
      </c>
      <c r="BC38" s="9">
        <v>-0.16500000000000001</v>
      </c>
      <c r="BD38" s="9">
        <v>-0.24399999999999999</v>
      </c>
      <c r="BE38" s="9">
        <v>-0.312</v>
      </c>
      <c r="BF38" s="9">
        <v>-0.56000000000000005</v>
      </c>
      <c r="BG38" s="9">
        <v>-0.50700000000000001</v>
      </c>
      <c r="BH38" s="9">
        <v>-0.311</v>
      </c>
      <c r="BI38" s="9">
        <v>-1.2989999999999999</v>
      </c>
      <c r="BJ38" s="9">
        <v>-0.29799999999999999</v>
      </c>
      <c r="BK38" s="9">
        <v>-0.38700000000000001</v>
      </c>
      <c r="BL38" s="9">
        <v>-0.29099999999999998</v>
      </c>
      <c r="BM38" s="9">
        <v>-0.187</v>
      </c>
      <c r="BN38" s="9">
        <v>6.3E-2</v>
      </c>
      <c r="BO38" s="9">
        <v>0.20899999999999999</v>
      </c>
      <c r="BP38" s="9">
        <v>0.28770870672578064</v>
      </c>
      <c r="BQ38" s="9">
        <v>0.34573146816577333</v>
      </c>
      <c r="BR38" s="9">
        <v>0.36912240624405107</v>
      </c>
      <c r="BS38" s="9">
        <v>0.34641060813900321</v>
      </c>
      <c r="BT38" s="9">
        <v>0.31461264522155408</v>
      </c>
      <c r="BU38" s="9">
        <v>0.30836831059811121</v>
      </c>
      <c r="BV38" s="9">
        <v>0.1551880380607159</v>
      </c>
    </row>
    <row r="39" spans="1:74" ht="12.75" customHeight="1" x14ac:dyDescent="0.2">
      <c r="A39" s="1" t="s">
        <v>66</v>
      </c>
      <c r="B39" s="1">
        <v>22.9</v>
      </c>
      <c r="C39" s="1">
        <v>55.6</v>
      </c>
      <c r="D39" s="1">
        <v>100</v>
      </c>
      <c r="E39" s="1">
        <v>148.5</v>
      </c>
      <c r="F39" s="1">
        <v>33.4</v>
      </c>
      <c r="G39" s="1">
        <v>77.400000000000006</v>
      </c>
      <c r="H39" s="1">
        <v>138.4</v>
      </c>
      <c r="I39" s="1">
        <v>259.5</v>
      </c>
      <c r="J39" s="1">
        <v>77.7</v>
      </c>
      <c r="K39" s="1">
        <v>161.80000000000001</v>
      </c>
      <c r="L39" s="1">
        <v>264.10000000000002</v>
      </c>
      <c r="M39" s="1">
        <v>410.3</v>
      </c>
      <c r="N39" s="1">
        <v>113.9</v>
      </c>
      <c r="O39" s="1">
        <v>235.4</v>
      </c>
      <c r="P39" s="1">
        <v>341.1</v>
      </c>
      <c r="Q39" s="1">
        <v>400.1</v>
      </c>
      <c r="R39" s="1">
        <v>52.2</v>
      </c>
      <c r="S39" s="1">
        <v>124</v>
      </c>
      <c r="T39" s="1">
        <v>198.8</v>
      </c>
      <c r="U39" s="1">
        <v>309.89999999999998</v>
      </c>
      <c r="V39" s="1">
        <v>78.2</v>
      </c>
      <c r="W39" s="1">
        <v>207.2</v>
      </c>
      <c r="X39" s="1">
        <v>391</v>
      </c>
      <c r="Y39" s="1">
        <v>566.5</v>
      </c>
      <c r="Z39" s="1">
        <v>130.1</v>
      </c>
      <c r="AA39" s="1">
        <v>300.5</v>
      </c>
      <c r="AB39" s="1">
        <v>507.1</v>
      </c>
      <c r="AC39" s="1">
        <v>698.1</v>
      </c>
      <c r="AD39" s="1">
        <v>81.099999999999994</v>
      </c>
      <c r="AE39" s="1">
        <v>171</v>
      </c>
      <c r="AF39" s="1">
        <v>226.1</v>
      </c>
      <c r="AG39" s="1">
        <v>290</v>
      </c>
      <c r="AH39" s="1">
        <v>53</v>
      </c>
      <c r="AI39" s="1">
        <v>110.2</v>
      </c>
      <c r="AJ39" s="1">
        <v>202.2</v>
      </c>
      <c r="AK39" s="1">
        <v>334.5</v>
      </c>
      <c r="AL39" s="1">
        <v>133.6</v>
      </c>
      <c r="AM39" s="1">
        <v>302.39999999999998</v>
      </c>
      <c r="AN39" s="1">
        <v>450.59999999999997</v>
      </c>
      <c r="AO39" s="1">
        <v>581.79999999999995</v>
      </c>
      <c r="AP39" s="1">
        <v>69.099999999999994</v>
      </c>
      <c r="AQ39" s="1">
        <v>96.3</v>
      </c>
      <c r="AR39" s="1">
        <v>114.8</v>
      </c>
      <c r="AS39" s="1">
        <v>130</v>
      </c>
      <c r="AT39" s="1">
        <v>69.099999999999994</v>
      </c>
      <c r="AU39" s="1">
        <v>96.3</v>
      </c>
      <c r="AV39" s="1">
        <v>114.8</v>
      </c>
      <c r="AW39" s="1">
        <v>130</v>
      </c>
      <c r="AX39" s="1">
        <v>12.9</v>
      </c>
      <c r="AY39" s="1">
        <v>22</v>
      </c>
      <c r="AZ39" s="1">
        <v>35.799999999999997</v>
      </c>
      <c r="BA39" s="1">
        <v>57.6</v>
      </c>
      <c r="BB39" s="1">
        <v>14.1</v>
      </c>
      <c r="BC39" s="1">
        <v>26.2</v>
      </c>
      <c r="BD39" s="1">
        <v>42.2</v>
      </c>
      <c r="BE39" s="1">
        <v>62.2</v>
      </c>
      <c r="BF39" s="1">
        <v>9.3000000000000007</v>
      </c>
      <c r="BG39" s="1">
        <v>19.100000000000001</v>
      </c>
      <c r="BH39" s="1">
        <v>27</v>
      </c>
      <c r="BI39" s="1">
        <v>35.299999999999997</v>
      </c>
      <c r="BJ39" s="1">
        <v>4.4000000000000004</v>
      </c>
      <c r="BK39" s="1">
        <v>8.8000000000000007</v>
      </c>
      <c r="BL39" s="1">
        <v>13</v>
      </c>
      <c r="BM39" s="1">
        <v>24.9</v>
      </c>
      <c r="BN39" s="1">
        <v>3.2</v>
      </c>
      <c r="BO39" s="1">
        <v>10.5</v>
      </c>
      <c r="BP39" s="1">
        <v>17.3</v>
      </c>
      <c r="BQ39" s="1">
        <v>30.6</v>
      </c>
      <c r="BR39" s="1">
        <v>7.9</v>
      </c>
      <c r="BS39" s="1">
        <v>22.8</v>
      </c>
      <c r="BT39" s="1">
        <v>50.2</v>
      </c>
      <c r="BU39" s="1">
        <v>91.9</v>
      </c>
      <c r="BV39" s="1">
        <v>22.4</v>
      </c>
    </row>
    <row r="40" spans="1:74" ht="12.75" customHeight="1" x14ac:dyDescent="0.2">
      <c r="A40" s="1" t="s">
        <v>67</v>
      </c>
      <c r="B40" s="10">
        <v>858</v>
      </c>
      <c r="C40" s="10">
        <v>868</v>
      </c>
      <c r="D40" s="10">
        <v>872</v>
      </c>
      <c r="E40" s="10">
        <v>875</v>
      </c>
      <c r="F40" s="10">
        <v>917</v>
      </c>
      <c r="G40" s="10">
        <v>939</v>
      </c>
      <c r="H40" s="10">
        <v>954</v>
      </c>
      <c r="I40" s="10">
        <v>1003</v>
      </c>
      <c r="J40" s="10">
        <v>1038</v>
      </c>
      <c r="K40" s="10">
        <v>1113</v>
      </c>
      <c r="L40" s="10">
        <v>1182</v>
      </c>
      <c r="M40" s="10">
        <v>1289</v>
      </c>
      <c r="N40" s="10">
        <v>1377</v>
      </c>
      <c r="O40" s="10">
        <v>1443</v>
      </c>
      <c r="P40" s="10">
        <v>1516</v>
      </c>
      <c r="Q40" s="10">
        <v>1600</v>
      </c>
      <c r="R40" s="10">
        <v>1631</v>
      </c>
      <c r="S40" s="10">
        <v>1698</v>
      </c>
      <c r="T40" s="10">
        <v>1766</v>
      </c>
      <c r="U40" s="10">
        <v>1763</v>
      </c>
      <c r="V40" s="10">
        <v>1851</v>
      </c>
      <c r="W40" s="10">
        <v>1929</v>
      </c>
      <c r="X40" s="10">
        <v>2184</v>
      </c>
      <c r="Y40" s="10">
        <v>2251.1</v>
      </c>
      <c r="Z40" s="10">
        <v>2269</v>
      </c>
      <c r="AA40" s="10">
        <v>2335</v>
      </c>
      <c r="AB40" s="10">
        <v>2348</v>
      </c>
      <c r="AC40" s="10">
        <v>2349</v>
      </c>
      <c r="AD40" s="10">
        <v>2161</v>
      </c>
      <c r="AE40" s="10">
        <v>2138</v>
      </c>
      <c r="AF40" s="10">
        <v>2105</v>
      </c>
      <c r="AG40" s="10">
        <v>2102</v>
      </c>
      <c r="AH40" s="10">
        <v>2091</v>
      </c>
      <c r="AI40" s="10">
        <v>2076</v>
      </c>
      <c r="AJ40" s="10">
        <v>2073</v>
      </c>
      <c r="AK40" s="10">
        <v>2093</v>
      </c>
      <c r="AL40" s="10">
        <v>2168</v>
      </c>
      <c r="AM40" s="10">
        <v>2249</v>
      </c>
      <c r="AN40" s="10">
        <v>2321</v>
      </c>
      <c r="AO40" s="10">
        <v>2373</v>
      </c>
      <c r="AP40" s="10">
        <v>2381</v>
      </c>
      <c r="AQ40" s="10">
        <v>2429</v>
      </c>
      <c r="AR40" s="10">
        <v>2493</v>
      </c>
      <c r="AS40" s="10">
        <v>2490</v>
      </c>
      <c r="AT40" s="10">
        <v>2381</v>
      </c>
      <c r="AU40" s="10">
        <v>2429</v>
      </c>
      <c r="AV40" s="10">
        <v>2493</v>
      </c>
      <c r="AW40" s="10">
        <v>2490</v>
      </c>
      <c r="AX40" s="10">
        <v>2518</v>
      </c>
      <c r="AY40" s="10">
        <v>2509</v>
      </c>
      <c r="AZ40" s="10">
        <v>2543</v>
      </c>
      <c r="BA40" s="10">
        <v>2538</v>
      </c>
      <c r="BB40" s="10">
        <v>2539</v>
      </c>
      <c r="BC40" s="10">
        <v>2550</v>
      </c>
      <c r="BD40" s="10">
        <v>2552</v>
      </c>
      <c r="BE40" s="10">
        <v>2549</v>
      </c>
      <c r="BF40" s="10">
        <v>2539</v>
      </c>
      <c r="BG40" s="10">
        <v>2485</v>
      </c>
      <c r="BH40" s="10">
        <v>2405</v>
      </c>
      <c r="BI40" s="10">
        <v>2333</v>
      </c>
      <c r="BJ40" s="10">
        <v>2292</v>
      </c>
      <c r="BK40" s="10">
        <v>2250</v>
      </c>
      <c r="BL40" s="10">
        <v>2235</v>
      </c>
      <c r="BM40" s="10">
        <v>2180</v>
      </c>
      <c r="BN40" s="10">
        <v>2202</v>
      </c>
      <c r="BO40" s="10">
        <v>2175</v>
      </c>
      <c r="BP40" s="10">
        <v>2182</v>
      </c>
      <c r="BQ40" s="10">
        <v>2219</v>
      </c>
      <c r="BR40" s="10">
        <v>2143</v>
      </c>
      <c r="BS40" s="10">
        <v>2175</v>
      </c>
      <c r="BT40" s="10">
        <v>2228</v>
      </c>
      <c r="BU40" s="10">
        <v>2283</v>
      </c>
      <c r="BV40" s="10">
        <v>2279</v>
      </c>
    </row>
    <row r="41" spans="1:74" ht="12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Y41" s="1"/>
      <c r="AZ41" s="1"/>
      <c r="BA41" s="1"/>
      <c r="BB41" s="1"/>
      <c r="BC41" s="1"/>
      <c r="BD41" s="1"/>
      <c r="BE41" s="1"/>
      <c r="BG41" s="1"/>
      <c r="BH41" s="1"/>
      <c r="BI41" s="1"/>
      <c r="BJ41" s="1"/>
      <c r="BK41" s="1"/>
      <c r="BL41" s="1"/>
      <c r="BM41" s="1"/>
      <c r="BO41" s="1"/>
      <c r="BP41" s="1"/>
      <c r="BQ41" s="1"/>
      <c r="BR41" s="1"/>
      <c r="BS41" s="1"/>
      <c r="BT41" s="1"/>
      <c r="BU41" s="1"/>
    </row>
    <row r="42" spans="1:74" ht="12.75" customHeight="1" x14ac:dyDescent="0.2">
      <c r="A42" s="14" t="s">
        <v>71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</row>
    <row r="43" spans="1:74" ht="12.75" customHeight="1" x14ac:dyDescent="0.2">
      <c r="A43" s="1" t="s">
        <v>5</v>
      </c>
      <c r="B43" s="1">
        <v>286.39999999999998</v>
      </c>
      <c r="C43" s="1">
        <v>586.70000000000005</v>
      </c>
      <c r="D43" s="1">
        <v>917.40000000000009</v>
      </c>
      <c r="E43" s="1">
        <v>1263.1000000000001</v>
      </c>
      <c r="F43" s="1">
        <v>377.3</v>
      </c>
      <c r="G43" s="1">
        <v>748.2</v>
      </c>
      <c r="H43" s="1">
        <v>1108.4000000000001</v>
      </c>
      <c r="I43" s="1">
        <v>1451.6000000000001</v>
      </c>
      <c r="J43" s="1">
        <v>346.1</v>
      </c>
      <c r="K43" s="1">
        <v>697.8</v>
      </c>
      <c r="L43" s="1">
        <v>1057.1999999999998</v>
      </c>
      <c r="M43" s="1">
        <v>1360.7999999999997</v>
      </c>
      <c r="N43" s="1">
        <v>126</v>
      </c>
      <c r="O43" s="1">
        <v>279.10000000000002</v>
      </c>
      <c r="P43" s="1">
        <v>453.1</v>
      </c>
      <c r="Q43" s="1">
        <v>637.5</v>
      </c>
      <c r="R43" s="1">
        <v>219.1</v>
      </c>
      <c r="S43" s="1">
        <v>474.9</v>
      </c>
      <c r="T43" s="1">
        <v>755.3</v>
      </c>
      <c r="U43" s="1">
        <v>1024.8</v>
      </c>
      <c r="V43" s="1">
        <v>280.2</v>
      </c>
      <c r="W43" s="1">
        <v>557.09999999999991</v>
      </c>
      <c r="X43" s="1">
        <v>812.39999999999986</v>
      </c>
      <c r="Y43" s="1">
        <v>992.09999999999991</v>
      </c>
      <c r="Z43" s="1">
        <v>201.1</v>
      </c>
      <c r="AA43" s="1">
        <v>448.5</v>
      </c>
      <c r="AB43" s="1">
        <v>683.2</v>
      </c>
      <c r="AC43" s="1">
        <v>867.9</v>
      </c>
      <c r="AD43" s="1">
        <v>171.2</v>
      </c>
      <c r="AE43" s="1">
        <v>371.29999999999995</v>
      </c>
      <c r="AF43" s="1">
        <v>568.4</v>
      </c>
      <c r="AG43" s="1">
        <v>743</v>
      </c>
      <c r="AH43" s="1">
        <v>203.8</v>
      </c>
      <c r="AI43" s="1">
        <v>414.20000000000005</v>
      </c>
      <c r="AJ43" s="1">
        <v>630.20000000000005</v>
      </c>
      <c r="AK43" s="1">
        <v>853.4</v>
      </c>
      <c r="AL43" s="1">
        <v>238.7</v>
      </c>
      <c r="AM43" s="1">
        <v>485.4</v>
      </c>
      <c r="AN43" s="1">
        <v>716</v>
      </c>
      <c r="AO43" s="1">
        <v>931.3</v>
      </c>
      <c r="AP43" s="1">
        <v>220.6</v>
      </c>
      <c r="AQ43" s="1">
        <v>450.4</v>
      </c>
      <c r="AR43" s="1">
        <v>687.1</v>
      </c>
      <c r="AS43" s="1">
        <v>933.4</v>
      </c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2.75" customHeight="1" x14ac:dyDescent="0.2">
      <c r="A44" s="1" t="s">
        <v>6</v>
      </c>
      <c r="B44" s="1">
        <v>69.3</v>
      </c>
      <c r="C44" s="1">
        <v>142.30000000000001</v>
      </c>
      <c r="D44" s="1">
        <v>240.5</v>
      </c>
      <c r="E44" s="1">
        <v>355.6</v>
      </c>
      <c r="F44" s="1">
        <v>130.4</v>
      </c>
      <c r="G44" s="1">
        <v>253.2</v>
      </c>
      <c r="H44" s="1">
        <v>368.2</v>
      </c>
      <c r="I44" s="1">
        <v>478.1</v>
      </c>
      <c r="J44" s="1">
        <v>114</v>
      </c>
      <c r="K44" s="1">
        <v>226</v>
      </c>
      <c r="L44" s="1">
        <v>334.1</v>
      </c>
      <c r="M44" s="1">
        <v>357.3</v>
      </c>
      <c r="N44" s="1">
        <v>-60</v>
      </c>
      <c r="O44" s="1">
        <v>-118.2</v>
      </c>
      <c r="P44" s="1">
        <v>-139.80000000000001</v>
      </c>
      <c r="Q44" s="1">
        <v>-162.4</v>
      </c>
      <c r="R44" s="1">
        <v>1.2</v>
      </c>
      <c r="S44" s="1">
        <v>19.2</v>
      </c>
      <c r="T44" s="1">
        <v>50.8</v>
      </c>
      <c r="U44" s="1">
        <v>87.7</v>
      </c>
      <c r="V44" s="1">
        <v>36.799999999999997</v>
      </c>
      <c r="W44" s="1">
        <v>74.099999999999994</v>
      </c>
      <c r="X44" s="1">
        <v>107.69999999999999</v>
      </c>
      <c r="Y44" s="1">
        <v>49.199999999999989</v>
      </c>
      <c r="Z44" s="1">
        <v>-25.7</v>
      </c>
      <c r="AA44" s="1">
        <v>-12.7</v>
      </c>
      <c r="AB44" s="1">
        <v>-2.7999999999999989</v>
      </c>
      <c r="AC44" s="1">
        <v>0.7</v>
      </c>
      <c r="AD44" s="1">
        <v>0.7</v>
      </c>
      <c r="AE44" s="1">
        <v>9.7999999999999989</v>
      </c>
      <c r="AF44" s="1">
        <v>15</v>
      </c>
      <c r="AG44" s="1">
        <v>26.5</v>
      </c>
      <c r="AH44" s="1">
        <v>15</v>
      </c>
      <c r="AI44" s="1">
        <v>43.1</v>
      </c>
      <c r="AJ44" s="1">
        <v>76.300000000000011</v>
      </c>
      <c r="AK44" s="1">
        <v>114</v>
      </c>
      <c r="AL44" s="1">
        <v>40</v>
      </c>
      <c r="AM44" s="1">
        <v>71.400000000000006</v>
      </c>
      <c r="AN44" s="1">
        <v>100.80000000000001</v>
      </c>
      <c r="AO44" s="1">
        <v>124</v>
      </c>
      <c r="AP44" s="1">
        <v>23.6</v>
      </c>
      <c r="AQ44" s="1">
        <v>58.6</v>
      </c>
      <c r="AR44" s="1">
        <v>95.5</v>
      </c>
      <c r="AS44" s="1">
        <v>145.9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2.75" customHeight="1" x14ac:dyDescent="0.2">
      <c r="A45" s="1" t="s">
        <v>7</v>
      </c>
      <c r="B45" s="9">
        <v>0.24196927374301672</v>
      </c>
      <c r="C45" s="9">
        <v>0.24254303732742458</v>
      </c>
      <c r="D45" s="9">
        <v>0.26215391323304987</v>
      </c>
      <c r="E45" s="9">
        <v>0.2815295701052965</v>
      </c>
      <c r="F45" s="9">
        <v>0.34561357010336602</v>
      </c>
      <c r="G45" s="9">
        <v>0.33841218925421007</v>
      </c>
      <c r="H45" s="9">
        <v>0.33219054492962824</v>
      </c>
      <c r="I45" s="9">
        <v>0.32936070542849266</v>
      </c>
      <c r="J45" s="9">
        <v>0.32938457093325624</v>
      </c>
      <c r="K45" s="9">
        <v>0.32387503582688454</v>
      </c>
      <c r="L45" s="9">
        <v>0.31602345819144917</v>
      </c>
      <c r="M45" s="9">
        <v>0.26256613756613761</v>
      </c>
      <c r="N45" s="9">
        <v>-0.47619047619047616</v>
      </c>
      <c r="O45" s="9">
        <v>-0.42350412038695806</v>
      </c>
      <c r="P45" s="9">
        <v>-0.30854116089163541</v>
      </c>
      <c r="Q45" s="9">
        <v>-0.25474509803921569</v>
      </c>
      <c r="R45" s="9">
        <v>5.4769511638521218E-3</v>
      </c>
      <c r="S45" s="9">
        <v>4.0429564118761842E-2</v>
      </c>
      <c r="T45" s="9">
        <v>6.7258043161657621E-2</v>
      </c>
      <c r="U45" s="9">
        <v>8.5577673692427803E-2</v>
      </c>
      <c r="V45" s="9">
        <v>0.13133476088508209</v>
      </c>
      <c r="W45" s="9">
        <v>0.13301023155627356</v>
      </c>
      <c r="X45" s="9">
        <v>0.13257016248153619</v>
      </c>
      <c r="Y45" s="9">
        <v>4.9591775022679162E-2</v>
      </c>
      <c r="Z45" s="9">
        <v>-0.12779711586275486</v>
      </c>
      <c r="AA45" s="9">
        <v>-2.8316610925306577E-2</v>
      </c>
      <c r="AB45" s="9">
        <v>-4.0983606557377034E-3</v>
      </c>
      <c r="AC45" s="9">
        <v>8.0654453278027418E-4</v>
      </c>
      <c r="AD45" s="9">
        <v>4.0887850467289715E-3</v>
      </c>
      <c r="AE45" s="9">
        <v>2.6393751683274982E-2</v>
      </c>
      <c r="AF45" s="9">
        <v>2.6389866291344124E-2</v>
      </c>
      <c r="AG45" s="9">
        <v>3.5666218034993272E-2</v>
      </c>
      <c r="AH45" s="9">
        <v>7.3601570166830221E-2</v>
      </c>
      <c r="AI45" s="9">
        <v>0.10405601158860453</v>
      </c>
      <c r="AJ45" s="9">
        <v>0.12107267534116155</v>
      </c>
      <c r="AK45" s="9">
        <v>0.13358331380360911</v>
      </c>
      <c r="AL45" s="9">
        <v>0.16757436112274823</v>
      </c>
      <c r="AM45" s="9">
        <v>0.14709517923362178</v>
      </c>
      <c r="AN45" s="9">
        <v>0.14078212290502795</v>
      </c>
      <c r="AO45" s="9">
        <v>0.13314721357242565</v>
      </c>
      <c r="AP45" s="9">
        <v>0.10698096101541252</v>
      </c>
      <c r="AQ45" s="9">
        <v>0.13010657193605685</v>
      </c>
      <c r="AR45" s="9">
        <v>0.13898995779362538</v>
      </c>
      <c r="AS45" s="9">
        <v>0.15631026355260338</v>
      </c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</row>
    <row r="46" spans="1:74" ht="12.75" customHeight="1" x14ac:dyDescent="0.2">
      <c r="A46" s="1" t="s">
        <v>8</v>
      </c>
      <c r="B46" s="1">
        <v>33.299999999999997</v>
      </c>
      <c r="C46" s="1">
        <v>70.900000000000006</v>
      </c>
      <c r="D46" s="1">
        <v>134</v>
      </c>
      <c r="E46" s="1">
        <v>213.1</v>
      </c>
      <c r="F46" s="1">
        <v>96.3</v>
      </c>
      <c r="G46" s="1">
        <v>183.89999999999998</v>
      </c>
      <c r="H46" s="1">
        <v>262.7</v>
      </c>
      <c r="I46" s="1">
        <v>337.2</v>
      </c>
      <c r="J46" s="1">
        <v>80.2</v>
      </c>
      <c r="K46" s="1">
        <v>157.69999999999999</v>
      </c>
      <c r="L46" s="1">
        <v>230.29999999999998</v>
      </c>
      <c r="M46" s="1">
        <v>193.79999999999998</v>
      </c>
      <c r="N46" s="1">
        <v>-94.5</v>
      </c>
      <c r="O46" s="1">
        <v>-306.10000000000002</v>
      </c>
      <c r="P46" s="1">
        <v>-351</v>
      </c>
      <c r="Q46" s="1">
        <v>-414.7</v>
      </c>
      <c r="R46" s="1">
        <v>-20.5</v>
      </c>
      <c r="S46" s="1">
        <v>-25.6</v>
      </c>
      <c r="T46" s="1">
        <v>-17.600000000000001</v>
      </c>
      <c r="U46" s="1">
        <v>-3.5</v>
      </c>
      <c r="V46" s="1">
        <v>14.7</v>
      </c>
      <c r="W46" s="1">
        <v>29.2</v>
      </c>
      <c r="X46" s="1">
        <v>40.1</v>
      </c>
      <c r="Y46" s="1">
        <v>-56.699999999999996</v>
      </c>
      <c r="Z46" s="1">
        <v>-49.1</v>
      </c>
      <c r="AA46" s="1">
        <v>-58.900000000000006</v>
      </c>
      <c r="AB46" s="1">
        <v>-72.5</v>
      </c>
      <c r="AC46" s="1">
        <v>-92.2</v>
      </c>
      <c r="AD46" s="1">
        <v>-22</v>
      </c>
      <c r="AE46" s="1">
        <v>-36.700000000000003</v>
      </c>
      <c r="AF46" s="1">
        <v>-54.1</v>
      </c>
      <c r="AG46" s="1">
        <v>-95.9</v>
      </c>
      <c r="AH46" s="1">
        <v>-26.7</v>
      </c>
      <c r="AI46" s="1">
        <v>-36.200000000000003</v>
      </c>
      <c r="AJ46" s="1">
        <v>-43.5</v>
      </c>
      <c r="AK46" s="1">
        <v>-43.5</v>
      </c>
      <c r="AL46" s="1">
        <v>8.6999999999999993</v>
      </c>
      <c r="AM46" s="1">
        <v>9.3999999999999986</v>
      </c>
      <c r="AN46" s="1">
        <v>10.099999999999998</v>
      </c>
      <c r="AO46" s="1">
        <v>4.5</v>
      </c>
      <c r="AP46" s="1">
        <v>-5.2</v>
      </c>
      <c r="AQ46" s="1">
        <v>1.2000000000000002</v>
      </c>
      <c r="AR46" s="1">
        <v>8.3000000000000007</v>
      </c>
      <c r="AS46" s="1">
        <v>28.7</v>
      </c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12.75" customHeight="1" x14ac:dyDescent="0.2">
      <c r="A47" s="1" t="s">
        <v>9</v>
      </c>
      <c r="B47" s="9">
        <v>0.11627094972067037</v>
      </c>
      <c r="C47" s="9">
        <v>0.12084540651099369</v>
      </c>
      <c r="D47" s="9">
        <v>0.14606496620885109</v>
      </c>
      <c r="E47" s="9">
        <v>0.16871189929538435</v>
      </c>
      <c r="F47" s="9">
        <v>0.25523456135701034</v>
      </c>
      <c r="G47" s="9">
        <v>0.24578989574979948</v>
      </c>
      <c r="H47" s="9">
        <v>0.23700830025261635</v>
      </c>
      <c r="I47" s="9">
        <v>0.23229539818131714</v>
      </c>
      <c r="J47" s="9">
        <v>0.2317249349898873</v>
      </c>
      <c r="K47" s="9">
        <v>0.22599598738893667</v>
      </c>
      <c r="L47" s="9">
        <v>0.21783957623912223</v>
      </c>
      <c r="M47" s="9">
        <v>0.14241622574955909</v>
      </c>
      <c r="N47" s="9">
        <v>-0.75</v>
      </c>
      <c r="O47" s="9">
        <v>-1.0967395198853458</v>
      </c>
      <c r="P47" s="9">
        <v>-0.77466342970646651</v>
      </c>
      <c r="Q47" s="9">
        <v>-0.65050980392156865</v>
      </c>
      <c r="R47" s="9">
        <v>-9.3564582382473754E-2</v>
      </c>
      <c r="S47" s="9">
        <v>-5.3906085491682465E-2</v>
      </c>
      <c r="T47" s="9">
        <v>-2.3301999205613665E-2</v>
      </c>
      <c r="U47" s="9">
        <v>-3.4153005464480878E-3</v>
      </c>
      <c r="V47" s="9">
        <v>5.246252676659529E-2</v>
      </c>
      <c r="W47" s="9">
        <v>5.241428827858554E-2</v>
      </c>
      <c r="X47" s="9">
        <v>4.9359921221073376E-2</v>
      </c>
      <c r="Y47" s="9">
        <v>-5.7151496824916846E-2</v>
      </c>
      <c r="Z47" s="9">
        <v>-0.24415713575335654</v>
      </c>
      <c r="AA47" s="9">
        <v>-0.13132664437012265</v>
      </c>
      <c r="AB47" s="9">
        <v>-0.10611826697892271</v>
      </c>
      <c r="AC47" s="9">
        <v>-0.10623343703191612</v>
      </c>
      <c r="AD47" s="9">
        <v>-0.12850467289719628</v>
      </c>
      <c r="AE47" s="9">
        <v>-9.8841906813897137E-2</v>
      </c>
      <c r="AF47" s="9">
        <v>-9.5179451090781145E-2</v>
      </c>
      <c r="AG47" s="9">
        <v>-0.12907133243607</v>
      </c>
      <c r="AH47" s="9">
        <v>-0.1310107948969578</v>
      </c>
      <c r="AI47" s="9">
        <v>-8.7397392563978757E-2</v>
      </c>
      <c r="AJ47" s="9">
        <v>-6.9025706125039665E-2</v>
      </c>
      <c r="AK47" s="9">
        <v>-5.0972580267166626E-2</v>
      </c>
      <c r="AL47" s="9">
        <v>3.6447423544197735E-2</v>
      </c>
      <c r="AM47" s="9">
        <v>1.9365471775854962E-2</v>
      </c>
      <c r="AN47" s="9">
        <v>1.4106145251396645E-2</v>
      </c>
      <c r="AO47" s="9">
        <v>4.8319553312573824E-3</v>
      </c>
      <c r="AP47" s="9">
        <v>-2.357207615593835E-2</v>
      </c>
      <c r="AQ47" s="9">
        <v>2.6642984014209597E-3</v>
      </c>
      <c r="AR47" s="9">
        <v>1.2079755494105662E-2</v>
      </c>
      <c r="AS47" s="9">
        <v>3.0747803728305122E-2</v>
      </c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</row>
    <row r="48" spans="1:74" ht="12.75" customHeight="1" x14ac:dyDescent="0.2">
      <c r="A48" s="1" t="s">
        <v>66</v>
      </c>
      <c r="B48" s="1">
        <v>18.899999999999999</v>
      </c>
      <c r="C48" s="1">
        <v>40.299999999999997</v>
      </c>
      <c r="D48" s="1">
        <v>62.9</v>
      </c>
      <c r="E48" s="1">
        <v>167.7</v>
      </c>
      <c r="F48" s="1">
        <v>16.3</v>
      </c>
      <c r="G48" s="1">
        <v>92.1</v>
      </c>
      <c r="H48" s="1">
        <v>111.8</v>
      </c>
      <c r="I48" s="1">
        <v>200</v>
      </c>
      <c r="J48" s="1">
        <v>19.600000000000001</v>
      </c>
      <c r="K48" s="1">
        <v>49.8</v>
      </c>
      <c r="L48" s="1">
        <v>77.599999999999994</v>
      </c>
      <c r="M48" s="1">
        <v>199.6</v>
      </c>
      <c r="N48" s="1">
        <v>20.5</v>
      </c>
      <c r="O48" s="1">
        <v>40.6</v>
      </c>
      <c r="P48" s="1">
        <v>53.3</v>
      </c>
      <c r="Q48" s="1">
        <v>73</v>
      </c>
      <c r="R48" s="1">
        <v>10.199999999999999</v>
      </c>
      <c r="S48" s="1">
        <v>23.799999999999997</v>
      </c>
      <c r="T48" s="1">
        <v>37.799999999999997</v>
      </c>
      <c r="U48" s="1">
        <v>75.5</v>
      </c>
      <c r="V48" s="1">
        <v>17.600000000000001</v>
      </c>
      <c r="W48" s="1">
        <v>46.5</v>
      </c>
      <c r="X48" s="1">
        <v>81.099999999999994</v>
      </c>
      <c r="Y48" s="1">
        <v>128.1</v>
      </c>
      <c r="Z48" s="1">
        <v>16.399999999999999</v>
      </c>
      <c r="AA48" s="1">
        <v>42.5</v>
      </c>
      <c r="AB48" s="1">
        <v>75.400000000000006</v>
      </c>
      <c r="AC48" s="1">
        <v>103.2</v>
      </c>
      <c r="AD48" s="1">
        <v>8.3000000000000007</v>
      </c>
      <c r="AE48" s="1">
        <v>16.600000000000001</v>
      </c>
      <c r="AF48" s="1">
        <v>19.200000000000003</v>
      </c>
      <c r="AG48" s="1">
        <v>30.9</v>
      </c>
      <c r="AH48" s="1">
        <v>6.6</v>
      </c>
      <c r="AI48" s="1">
        <v>13</v>
      </c>
      <c r="AJ48" s="1">
        <v>21.5</v>
      </c>
      <c r="AK48" s="1">
        <v>40.700000000000003</v>
      </c>
      <c r="AL48" s="1">
        <v>4.4000000000000004</v>
      </c>
      <c r="AM48" s="1">
        <v>13.3</v>
      </c>
      <c r="AN48" s="1">
        <v>40.6</v>
      </c>
      <c r="AO48" s="1">
        <v>75.099999999999994</v>
      </c>
      <c r="AP48" s="1">
        <v>20.5</v>
      </c>
      <c r="AQ48" s="1">
        <v>43.1</v>
      </c>
      <c r="AR48" s="1">
        <v>65.400000000000006</v>
      </c>
      <c r="AS48" s="1">
        <v>89.5</v>
      </c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9"/>
      <c r="BR48" s="1"/>
      <c r="BS48" s="1"/>
      <c r="BT48" s="1"/>
      <c r="BU48" s="1"/>
      <c r="BV48" s="1"/>
    </row>
    <row r="49" spans="1:75" ht="12.75" customHeight="1" x14ac:dyDescent="0.2">
      <c r="A49" s="1" t="s">
        <v>67</v>
      </c>
      <c r="B49" s="10">
        <v>5602</v>
      </c>
      <c r="C49" s="10">
        <v>5565</v>
      </c>
      <c r="D49" s="10">
        <v>5590</v>
      </c>
      <c r="E49" s="10">
        <v>5585</v>
      </c>
      <c r="F49" s="10">
        <v>5609</v>
      </c>
      <c r="G49" s="10">
        <v>5626</v>
      </c>
      <c r="H49" s="10">
        <v>5642</v>
      </c>
      <c r="I49" s="10">
        <v>5634</v>
      </c>
      <c r="J49" s="10">
        <v>5651</v>
      </c>
      <c r="K49" s="10">
        <v>5601</v>
      </c>
      <c r="L49" s="10">
        <v>5541</v>
      </c>
      <c r="M49" s="10">
        <v>5469</v>
      </c>
      <c r="N49" s="10">
        <v>5380</v>
      </c>
      <c r="O49" s="10">
        <v>5285</v>
      </c>
      <c r="P49" s="10">
        <v>5192</v>
      </c>
      <c r="Q49" s="10">
        <v>5096</v>
      </c>
      <c r="R49" s="10">
        <v>5058</v>
      </c>
      <c r="S49" s="10">
        <v>5026</v>
      </c>
      <c r="T49" s="10">
        <v>4985</v>
      </c>
      <c r="U49" s="10">
        <v>5025</v>
      </c>
      <c r="V49" s="10">
        <v>5019</v>
      </c>
      <c r="W49" s="10">
        <v>5026</v>
      </c>
      <c r="X49" s="10">
        <v>4989</v>
      </c>
      <c r="Y49" s="10">
        <v>4974</v>
      </c>
      <c r="Z49" s="10">
        <v>4921</v>
      </c>
      <c r="AA49" s="10">
        <v>4427</v>
      </c>
      <c r="AB49" s="10">
        <v>4079</v>
      </c>
      <c r="AC49" s="10">
        <v>3978</v>
      </c>
      <c r="AD49" s="10">
        <v>3890</v>
      </c>
      <c r="AE49" s="10">
        <v>3818</v>
      </c>
      <c r="AF49" s="10">
        <v>3770</v>
      </c>
      <c r="AG49" s="10">
        <v>3746</v>
      </c>
      <c r="AH49" s="10">
        <v>4363</v>
      </c>
      <c r="AI49" s="10">
        <v>4293</v>
      </c>
      <c r="AJ49" s="10">
        <v>4227</v>
      </c>
      <c r="AK49" s="10">
        <v>4165</v>
      </c>
      <c r="AL49" s="10">
        <v>4103</v>
      </c>
      <c r="AM49" s="10">
        <v>4045</v>
      </c>
      <c r="AN49" s="10">
        <v>3980</v>
      </c>
      <c r="AO49" s="10">
        <v>3894</v>
      </c>
      <c r="AP49" s="10">
        <v>3880</v>
      </c>
      <c r="AQ49" s="10">
        <v>3817</v>
      </c>
      <c r="AR49" s="10">
        <v>3789</v>
      </c>
      <c r="AS49" s="10">
        <v>3757</v>
      </c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"/>
    </row>
    <row r="50" spans="1:75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Y50" s="1"/>
      <c r="AZ50" s="1"/>
      <c r="BA50" s="1"/>
      <c r="BB50" s="1"/>
      <c r="BC50" s="1"/>
      <c r="BD50" s="1"/>
      <c r="BE50" s="1"/>
      <c r="BG50" s="1"/>
      <c r="BH50" s="1"/>
      <c r="BI50" s="1"/>
      <c r="BJ50" s="1"/>
      <c r="BK50" s="1"/>
      <c r="BL50" s="1"/>
      <c r="BM50" s="1"/>
      <c r="BO50" s="1"/>
      <c r="BP50" s="1"/>
      <c r="BQ50" s="1"/>
      <c r="BR50" s="1"/>
      <c r="BS50" s="1"/>
      <c r="BT50" s="1"/>
      <c r="BU50" s="1"/>
    </row>
    <row r="51" spans="1:75" ht="12.75" customHeight="1" x14ac:dyDescent="0.2">
      <c r="A51" s="14" t="s">
        <v>72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</row>
    <row r="52" spans="1:75" ht="12.75" customHeight="1" x14ac:dyDescent="0.2">
      <c r="A52" s="1" t="s">
        <v>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>
        <v>42.8</v>
      </c>
      <c r="AA52" s="1">
        <v>87</v>
      </c>
      <c r="AB52" s="1">
        <v>128.1</v>
      </c>
      <c r="AC52" s="1">
        <v>169.89999999999998</v>
      </c>
      <c r="AD52" s="1">
        <v>46.9</v>
      </c>
      <c r="AE52" s="1">
        <v>93</v>
      </c>
      <c r="AF52" s="1">
        <v>141.1</v>
      </c>
      <c r="AG52" s="1">
        <v>192.7</v>
      </c>
      <c r="AH52" s="1">
        <v>40.4</v>
      </c>
      <c r="AI52" s="1">
        <v>79.900000000000006</v>
      </c>
      <c r="AJ52" s="1">
        <v>119.7</v>
      </c>
      <c r="AK52" s="1">
        <v>165.9</v>
      </c>
      <c r="AL52" s="1">
        <v>51.8</v>
      </c>
      <c r="AM52" s="1">
        <v>101.6</v>
      </c>
      <c r="AN52" s="1">
        <v>148.30000000000001</v>
      </c>
      <c r="AO52" s="1">
        <v>197.5</v>
      </c>
      <c r="AP52" s="1">
        <v>40.700000000000003</v>
      </c>
      <c r="AQ52" s="1">
        <v>81</v>
      </c>
      <c r="AR52" s="1">
        <v>119.9</v>
      </c>
      <c r="AS52" s="1">
        <v>162.6</v>
      </c>
      <c r="AT52" s="1">
        <v>40.700000000000003</v>
      </c>
      <c r="AU52" s="1">
        <v>81</v>
      </c>
      <c r="AV52" s="1">
        <v>119.9</v>
      </c>
      <c r="AW52" s="1">
        <v>162.6</v>
      </c>
      <c r="AX52" s="1">
        <v>41.8</v>
      </c>
      <c r="AY52" s="1">
        <v>81.8</v>
      </c>
      <c r="AZ52" s="1">
        <v>126.8</v>
      </c>
      <c r="BA52" s="1">
        <v>168.8</v>
      </c>
      <c r="BB52" s="1">
        <v>42.6</v>
      </c>
      <c r="BC52" s="1">
        <v>81.900000000000006</v>
      </c>
      <c r="BD52" s="1">
        <v>125.6</v>
      </c>
      <c r="BE52" s="1">
        <v>170.6</v>
      </c>
      <c r="BF52" s="1">
        <v>43.1</v>
      </c>
      <c r="BG52" s="1">
        <v>83.4</v>
      </c>
      <c r="BH52" s="1">
        <v>120.6</v>
      </c>
      <c r="BI52" s="1">
        <v>157.6</v>
      </c>
      <c r="BJ52" s="1">
        <v>35.200000000000003</v>
      </c>
      <c r="BK52" s="1">
        <v>65.8</v>
      </c>
      <c r="BL52" s="1">
        <v>95</v>
      </c>
      <c r="BM52" s="1">
        <v>128</v>
      </c>
      <c r="BN52" s="1">
        <v>33.9</v>
      </c>
      <c r="BO52" s="1">
        <v>62.6</v>
      </c>
      <c r="BP52" s="1">
        <v>92.5</v>
      </c>
      <c r="BQ52" s="1">
        <v>129</v>
      </c>
      <c r="BR52" s="1">
        <v>40.299999999999997</v>
      </c>
      <c r="BS52" s="1">
        <v>79.8</v>
      </c>
      <c r="BT52" s="1">
        <v>120.3</v>
      </c>
      <c r="BU52" s="1">
        <v>170.5</v>
      </c>
      <c r="BV52" s="1">
        <v>44.7</v>
      </c>
    </row>
    <row r="53" spans="1:75" ht="12.75" customHeight="1" x14ac:dyDescent="0.2">
      <c r="A53" s="1" t="s">
        <v>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>
        <v>-2.1</v>
      </c>
      <c r="AA53" s="1">
        <v>-5.3000000000000007</v>
      </c>
      <c r="AB53" s="1">
        <v>-0.8</v>
      </c>
      <c r="AC53" s="1">
        <v>6.1</v>
      </c>
      <c r="AD53" s="1">
        <v>15.2</v>
      </c>
      <c r="AE53" s="1">
        <v>12.2</v>
      </c>
      <c r="AF53" s="1">
        <v>17.399999999999999</v>
      </c>
      <c r="AG53" s="1">
        <v>14.7</v>
      </c>
      <c r="AH53" s="1">
        <v>3.5</v>
      </c>
      <c r="AI53" s="1">
        <v>8.3000000000000007</v>
      </c>
      <c r="AJ53" s="1">
        <v>17.399999999999999</v>
      </c>
      <c r="AK53" s="1">
        <v>12.7</v>
      </c>
      <c r="AL53" s="1">
        <v>12.7</v>
      </c>
      <c r="AM53" s="1">
        <v>4.5</v>
      </c>
      <c r="AN53" s="1">
        <v>-4.9000000000000004</v>
      </c>
      <c r="AO53" s="1">
        <v>-8.9</v>
      </c>
      <c r="AP53" s="1">
        <v>4.0999999999999996</v>
      </c>
      <c r="AQ53" s="1">
        <v>10.5</v>
      </c>
      <c r="AR53" s="1">
        <v>6.4</v>
      </c>
      <c r="AS53" s="1">
        <v>10.199999999999999</v>
      </c>
      <c r="AT53" s="1">
        <v>4.0999999999999996</v>
      </c>
      <c r="AU53" s="1">
        <v>10.5</v>
      </c>
      <c r="AV53" s="1">
        <v>6.4</v>
      </c>
      <c r="AW53" s="1">
        <v>10.199999999999999</v>
      </c>
      <c r="AX53" s="1">
        <v>-12.7</v>
      </c>
      <c r="AY53" s="1">
        <v>-13.5</v>
      </c>
      <c r="AZ53" s="1">
        <v>4.8</v>
      </c>
      <c r="BA53" s="1">
        <v>32.6</v>
      </c>
      <c r="BB53" s="1">
        <v>6.7</v>
      </c>
      <c r="BC53" s="1">
        <v>14</v>
      </c>
      <c r="BD53" s="1">
        <v>24.9</v>
      </c>
      <c r="BE53" s="1">
        <v>70.599999999999994</v>
      </c>
      <c r="BF53" s="1">
        <v>0.3</v>
      </c>
      <c r="BG53" s="1">
        <v>25.6</v>
      </c>
      <c r="BH53" s="1">
        <v>29.5</v>
      </c>
      <c r="BI53" s="1">
        <v>22.4</v>
      </c>
      <c r="BJ53" s="1">
        <v>-0.3</v>
      </c>
      <c r="BK53" s="1">
        <v>-2.2999999999999998</v>
      </c>
      <c r="BL53" s="1">
        <v>-3.1</v>
      </c>
      <c r="BM53" s="1">
        <v>-35.299999999999997</v>
      </c>
      <c r="BN53" s="1">
        <v>29.799999999999986</v>
      </c>
      <c r="BO53" s="1">
        <v>4.3000000000000167</v>
      </c>
      <c r="BP53" s="1">
        <v>-3.6999999999999771</v>
      </c>
      <c r="BQ53" s="1">
        <v>38.499999999999929</v>
      </c>
      <c r="BR53" s="1">
        <v>45.2</v>
      </c>
      <c r="BS53" s="1">
        <v>82.3</v>
      </c>
      <c r="BT53" s="1">
        <v>86.3</v>
      </c>
      <c r="BU53" s="1">
        <v>72.8</v>
      </c>
      <c r="BV53" s="1">
        <v>18.899999999999999</v>
      </c>
    </row>
    <row r="54" spans="1:75" ht="12.75" customHeight="1" x14ac:dyDescent="0.2">
      <c r="A54" s="1" t="s">
        <v>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>
        <v>-22.2</v>
      </c>
      <c r="AA54" s="1">
        <v>-46.099999999999994</v>
      </c>
      <c r="AB54" s="1">
        <v>-62.199999999999996</v>
      </c>
      <c r="AC54" s="1">
        <v>-76.8</v>
      </c>
      <c r="AD54" s="1">
        <v>-6.4</v>
      </c>
      <c r="AE54" s="1">
        <v>-31.1</v>
      </c>
      <c r="AF54" s="1">
        <v>-47.8</v>
      </c>
      <c r="AG54" s="1">
        <v>-73.099999999999994</v>
      </c>
      <c r="AH54" s="1">
        <v>-18.3</v>
      </c>
      <c r="AI54" s="1">
        <v>-35.1</v>
      </c>
      <c r="AJ54" s="1">
        <v>-48.2</v>
      </c>
      <c r="AK54" s="1">
        <v>-75.400000000000006</v>
      </c>
      <c r="AL54" s="1">
        <v>-8.5</v>
      </c>
      <c r="AM54" s="1">
        <v>-38</v>
      </c>
      <c r="AN54" s="1">
        <v>-68.599999999999994</v>
      </c>
      <c r="AO54" s="1">
        <v>-94.5</v>
      </c>
      <c r="AP54" s="1">
        <v>-17</v>
      </c>
      <c r="AQ54" s="1">
        <v>-31.9</v>
      </c>
      <c r="AR54" s="1">
        <v>-56.6</v>
      </c>
      <c r="AS54" s="1">
        <v>-76</v>
      </c>
      <c r="AT54" s="1">
        <v>-17</v>
      </c>
      <c r="AU54" s="1">
        <v>-31.9</v>
      </c>
      <c r="AV54" s="1">
        <v>-56.6</v>
      </c>
      <c r="AW54" s="1">
        <v>-76</v>
      </c>
      <c r="AX54" s="1">
        <v>-33.4</v>
      </c>
      <c r="AY54" s="1">
        <v>-54.4</v>
      </c>
      <c r="AZ54" s="1">
        <v>-56.1</v>
      </c>
      <c r="BA54" s="1">
        <v>-48.2</v>
      </c>
      <c r="BB54" s="1">
        <v>-13</v>
      </c>
      <c r="BC54" s="1">
        <v>-25.2</v>
      </c>
      <c r="BD54" s="1">
        <v>-33.299999999999997</v>
      </c>
      <c r="BE54" s="1">
        <v>-6.8</v>
      </c>
      <c r="BF54" s="1">
        <v>-22.3</v>
      </c>
      <c r="BG54" s="1">
        <v>-19.100000000000001</v>
      </c>
      <c r="BH54" s="1">
        <v>-37</v>
      </c>
      <c r="BI54" s="1">
        <v>-66.7</v>
      </c>
      <c r="BJ54" s="1">
        <v>-20.6</v>
      </c>
      <c r="BK54" s="1">
        <v>-44</v>
      </c>
      <c r="BL54" s="1">
        <v>-65.7</v>
      </c>
      <c r="BM54" s="1">
        <v>-117.6</v>
      </c>
      <c r="BN54" s="1">
        <v>12.199999999999989</v>
      </c>
      <c r="BO54" s="1">
        <v>-30.799999999999947</v>
      </c>
      <c r="BP54" s="1">
        <v>-56.099999999999952</v>
      </c>
      <c r="BQ54" s="1">
        <v>-34.20000000000006</v>
      </c>
      <c r="BR54" s="1">
        <v>26.8</v>
      </c>
      <c r="BS54" s="1">
        <v>42</v>
      </c>
      <c r="BT54" s="1">
        <v>23</v>
      </c>
      <c r="BU54" s="1">
        <v>-13.5</v>
      </c>
      <c r="BV54" s="1">
        <v>-3.3</v>
      </c>
    </row>
    <row r="55" spans="1:75" x14ac:dyDescent="0.2">
      <c r="BA55" s="9"/>
      <c r="BE55" s="9"/>
      <c r="BM55" s="9"/>
      <c r="BR55" s="9"/>
      <c r="BS55" s="9"/>
      <c r="BT55" s="9"/>
      <c r="BU55" s="9"/>
    </row>
    <row r="56" spans="1:75" ht="12.75" customHeight="1" x14ac:dyDescent="0.2">
      <c r="A56" s="14" t="s">
        <v>73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</row>
    <row r="57" spans="1:75" ht="12.75" customHeight="1" x14ac:dyDescent="0.2">
      <c r="A57" s="1" t="s">
        <v>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>
        <v>-92.2</v>
      </c>
      <c r="AA57" s="1">
        <v>-187.2</v>
      </c>
      <c r="AB57" s="1">
        <v>-277.39999999999998</v>
      </c>
      <c r="AC57" s="1">
        <v>-347.4</v>
      </c>
      <c r="AD57" s="1">
        <v>-46.5</v>
      </c>
      <c r="AE57" s="1">
        <v>-96.8</v>
      </c>
      <c r="AF57" s="1">
        <v>-145.19999999999999</v>
      </c>
      <c r="AG57" s="1">
        <v>-190.3</v>
      </c>
      <c r="AH57" s="1">
        <v>-53.5</v>
      </c>
      <c r="AI57" s="1">
        <v>-107.6</v>
      </c>
      <c r="AJ57" s="1">
        <v>-164.3</v>
      </c>
      <c r="AK57" s="1">
        <v>-216.2</v>
      </c>
      <c r="AL57" s="1">
        <v>-53.8</v>
      </c>
      <c r="AM57" s="1">
        <v>-114.69999999999999</v>
      </c>
      <c r="AN57" s="1">
        <v>-170.79999999999998</v>
      </c>
      <c r="AO57" s="1">
        <v>-222.1</v>
      </c>
      <c r="AP57" s="1">
        <v>-46.9</v>
      </c>
      <c r="AQ57" s="1">
        <v>-96.3</v>
      </c>
      <c r="AR57" s="1">
        <v>-144.1</v>
      </c>
      <c r="AS57" s="1">
        <v>-189.6</v>
      </c>
      <c r="AT57" s="1">
        <v>-7.5</v>
      </c>
      <c r="AU57" s="1">
        <v>-14.1</v>
      </c>
      <c r="AV57" s="1">
        <v>-20.5</v>
      </c>
      <c r="AW57" s="1">
        <v>-26.2</v>
      </c>
      <c r="AX57" s="1">
        <v>-4.9000000000000004</v>
      </c>
      <c r="AY57" s="1">
        <v>-8.6999999999999993</v>
      </c>
      <c r="AZ57" s="1">
        <v>-14.2</v>
      </c>
      <c r="BA57" s="1">
        <f>BA62-BA52-BA34-BA25-BA16-BA7</f>
        <v>-19.800000000000182</v>
      </c>
      <c r="BB57" s="1">
        <v>-6.3</v>
      </c>
      <c r="BC57" s="1">
        <v>-11.9</v>
      </c>
      <c r="BD57" s="1">
        <v>-17.399999999999999</v>
      </c>
      <c r="BE57" s="1">
        <v>-24.1</v>
      </c>
      <c r="BF57" s="1">
        <v>-5.3</v>
      </c>
      <c r="BG57" s="1">
        <v>-11.1</v>
      </c>
      <c r="BH57" s="1">
        <v>-15.6</v>
      </c>
      <c r="BI57" s="1">
        <v>-21.1</v>
      </c>
      <c r="BJ57" s="1">
        <v>-6.1</v>
      </c>
      <c r="BK57" s="1">
        <v>-10.3</v>
      </c>
      <c r="BL57" s="1">
        <v>-12.9</v>
      </c>
      <c r="BM57" s="1">
        <v>-16.600000000000001</v>
      </c>
      <c r="BN57" s="1">
        <v>-3.2</v>
      </c>
      <c r="BO57" s="1">
        <v>-7</v>
      </c>
      <c r="BP57" s="1">
        <v>-14.2</v>
      </c>
      <c r="BQ57" s="1">
        <v>-20.399999999999999</v>
      </c>
      <c r="BR57" s="1">
        <v>-4.8</v>
      </c>
      <c r="BS57" s="1">
        <v>-12</v>
      </c>
      <c r="BT57" s="1">
        <v>-22</v>
      </c>
      <c r="BU57" s="1">
        <v>-28.6</v>
      </c>
      <c r="BV57" s="1">
        <v>-6.7</v>
      </c>
    </row>
    <row r="58" spans="1:75" ht="12.75" customHeight="1" x14ac:dyDescent="0.2">
      <c r="A58" s="1" t="s">
        <v>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>
        <v>-0.4</v>
      </c>
      <c r="AA58" s="1">
        <v>-0.7</v>
      </c>
      <c r="AB58" s="1">
        <v>-1.2999999999999998</v>
      </c>
      <c r="AC58" s="1">
        <v>-9.9999999999999867E-2</v>
      </c>
      <c r="AD58" s="1">
        <v>-0.2</v>
      </c>
      <c r="AE58" s="1">
        <v>1.3</v>
      </c>
      <c r="AF58" s="1">
        <v>2.6</v>
      </c>
      <c r="AG58" s="1">
        <v>2</v>
      </c>
      <c r="AH58" s="1">
        <v>-2</v>
      </c>
      <c r="AI58" s="1">
        <v>-2.4</v>
      </c>
      <c r="AJ58" s="1">
        <v>-0.59999999999999987</v>
      </c>
      <c r="AK58" s="1">
        <v>-4.3</v>
      </c>
      <c r="AL58" s="1">
        <v>-0.7</v>
      </c>
      <c r="AM58" s="1">
        <v>0.10000000000000009</v>
      </c>
      <c r="AN58" s="1">
        <v>-0.89999999999999991</v>
      </c>
      <c r="AO58" s="1">
        <v>0.7</v>
      </c>
      <c r="AP58" s="1">
        <v>-0.1</v>
      </c>
      <c r="AQ58" s="1">
        <v>-0.1</v>
      </c>
      <c r="AR58" s="1">
        <v>0.5</v>
      </c>
      <c r="AS58" s="1">
        <v>0.2</v>
      </c>
      <c r="AT58" s="1">
        <v>-0.1</v>
      </c>
      <c r="AU58" s="1">
        <v>-0.1</v>
      </c>
      <c r="AV58" s="1">
        <v>0.5</v>
      </c>
      <c r="AW58" s="1">
        <v>0.2</v>
      </c>
      <c r="AX58" s="1">
        <v>1.2</v>
      </c>
      <c r="AY58" s="1">
        <v>1.8</v>
      </c>
      <c r="AZ58" s="1">
        <v>1.2</v>
      </c>
      <c r="BA58" s="1">
        <f>BA63-BA53-BA35-BA26-BA17-BA8</f>
        <v>3.1000000000000227</v>
      </c>
      <c r="BB58" s="1">
        <v>-0.9</v>
      </c>
      <c r="BC58" s="1">
        <v>-1.4</v>
      </c>
      <c r="BD58" s="1">
        <v>-1.2</v>
      </c>
      <c r="BE58" s="1">
        <v>-0.8</v>
      </c>
      <c r="BF58" s="1">
        <v>-1</v>
      </c>
      <c r="BG58" s="1">
        <v>-1.1000000000000001</v>
      </c>
      <c r="BH58" s="1">
        <v>-0.3</v>
      </c>
      <c r="BI58" s="1">
        <v>0.3</v>
      </c>
      <c r="BJ58" s="1">
        <v>-0.5</v>
      </c>
      <c r="BK58" s="1">
        <v>-0.8</v>
      </c>
      <c r="BL58" s="1">
        <v>-0.8</v>
      </c>
      <c r="BM58" s="1">
        <v>0.5</v>
      </c>
      <c r="BN58" s="1">
        <v>-0.8</v>
      </c>
      <c r="BO58" s="1">
        <v>-0.1</v>
      </c>
      <c r="BP58" s="1">
        <v>0.3</v>
      </c>
      <c r="BQ58" s="1">
        <v>-0.8</v>
      </c>
      <c r="BR58" s="1">
        <v>2.5</v>
      </c>
      <c r="BS58" s="1">
        <v>1.6</v>
      </c>
      <c r="BT58" s="1">
        <v>1.6</v>
      </c>
      <c r="BU58" s="1">
        <v>0.6</v>
      </c>
      <c r="BV58" s="1">
        <v>-0.6</v>
      </c>
    </row>
    <row r="59" spans="1:75" ht="12.75" customHeight="1" x14ac:dyDescent="0.2">
      <c r="A59" s="1" t="s">
        <v>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>
        <v>-0.4</v>
      </c>
      <c r="AA59" s="1">
        <v>-0.7</v>
      </c>
      <c r="AB59" s="1">
        <v>-1.2999999999999998</v>
      </c>
      <c r="AC59" s="1">
        <v>-9.9999999999999867E-2</v>
      </c>
      <c r="AD59" s="1">
        <v>-0.2</v>
      </c>
      <c r="AE59" s="1">
        <v>1.3</v>
      </c>
      <c r="AF59" s="1">
        <v>2.6</v>
      </c>
      <c r="AG59" s="1">
        <v>2</v>
      </c>
      <c r="AH59" s="1">
        <v>-2</v>
      </c>
      <c r="AI59" s="1">
        <v>-2.4</v>
      </c>
      <c r="AJ59" s="1">
        <v>-0.59999999999999987</v>
      </c>
      <c r="AK59" s="1">
        <v>-4.3</v>
      </c>
      <c r="AL59" s="1">
        <v>-0.6</v>
      </c>
      <c r="AM59" s="1">
        <v>0.20000000000000007</v>
      </c>
      <c r="AN59" s="1">
        <v>-0.79999999999999993</v>
      </c>
      <c r="AO59" s="1">
        <v>0.9</v>
      </c>
      <c r="AP59" s="1">
        <v>0</v>
      </c>
      <c r="AQ59" s="1">
        <v>0</v>
      </c>
      <c r="AR59" s="1">
        <v>0.7</v>
      </c>
      <c r="AS59" s="1">
        <v>0.4</v>
      </c>
      <c r="AT59" s="1">
        <v>0</v>
      </c>
      <c r="AU59" s="1">
        <v>0</v>
      </c>
      <c r="AV59" s="1">
        <v>0.7</v>
      </c>
      <c r="AW59" s="1">
        <v>0.4</v>
      </c>
      <c r="AX59" s="1">
        <v>1.2</v>
      </c>
      <c r="AY59" s="1">
        <v>1.8</v>
      </c>
      <c r="AZ59" s="1">
        <v>1.2</v>
      </c>
      <c r="BA59" s="1">
        <v>3.1</v>
      </c>
      <c r="BB59" s="1">
        <v>-0.9</v>
      </c>
      <c r="BC59" s="1">
        <v>-1.4</v>
      </c>
      <c r="BD59" s="1">
        <v>-1.2</v>
      </c>
      <c r="BE59" s="1">
        <v>-0.8</v>
      </c>
      <c r="BF59" s="1">
        <v>-1</v>
      </c>
      <c r="BG59" s="1">
        <v>-1.1000000000000001</v>
      </c>
      <c r="BH59" s="1">
        <v>-0.3</v>
      </c>
      <c r="BI59" s="1">
        <v>0.3</v>
      </c>
      <c r="BJ59" s="1">
        <v>-0.5</v>
      </c>
      <c r="BK59" s="1">
        <v>-0.8</v>
      </c>
      <c r="BL59" s="1">
        <v>-0.8</v>
      </c>
      <c r="BM59" s="1">
        <v>0.5</v>
      </c>
      <c r="BN59" s="1">
        <v>-0.8</v>
      </c>
      <c r="BO59" s="1">
        <v>-0.1</v>
      </c>
      <c r="BP59" s="1">
        <v>0.3</v>
      </c>
      <c r="BQ59" s="1">
        <v>-0.8</v>
      </c>
      <c r="BR59" s="1">
        <v>2.5</v>
      </c>
      <c r="BS59" s="1">
        <v>1.6</v>
      </c>
      <c r="BT59" s="1">
        <v>1.6</v>
      </c>
      <c r="BU59" s="1">
        <v>0.6</v>
      </c>
      <c r="BV59" s="1">
        <v>-0.6</v>
      </c>
    </row>
    <row r="60" spans="1:75" x14ac:dyDescent="0.2">
      <c r="AX60" s="1"/>
      <c r="BF60" s="1"/>
      <c r="BN60" s="1"/>
      <c r="BV60" s="1"/>
    </row>
    <row r="61" spans="1:75" ht="12.75" customHeight="1" x14ac:dyDescent="0.2">
      <c r="A61" s="14" t="s">
        <v>74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</row>
    <row r="62" spans="1:75" ht="12.75" customHeight="1" x14ac:dyDescent="0.2">
      <c r="A62" s="1" t="s">
        <v>5</v>
      </c>
      <c r="B62" s="1">
        <v>798.5</v>
      </c>
      <c r="C62" s="1">
        <v>1628.9</v>
      </c>
      <c r="D62" s="1">
        <v>2486.1999999999998</v>
      </c>
      <c r="E62" s="1">
        <v>3336.8999999999996</v>
      </c>
      <c r="F62" s="1">
        <v>943.7</v>
      </c>
      <c r="G62" s="1">
        <v>1902.7</v>
      </c>
      <c r="H62" s="1">
        <v>2861.2</v>
      </c>
      <c r="I62" s="1">
        <v>3781.2999999999997</v>
      </c>
      <c r="J62" s="1">
        <v>1019.5</v>
      </c>
      <c r="K62" s="1">
        <v>2142.5</v>
      </c>
      <c r="L62" s="1">
        <v>3299.4</v>
      </c>
      <c r="M62" s="1">
        <v>4298.1000000000004</v>
      </c>
      <c r="N62" s="1">
        <v>872.5</v>
      </c>
      <c r="O62" s="1">
        <v>1798</v>
      </c>
      <c r="P62" s="1">
        <v>2784.5</v>
      </c>
      <c r="Q62" s="1">
        <v>3719.3</v>
      </c>
      <c r="R62" s="1">
        <v>1067</v>
      </c>
      <c r="S62" s="1">
        <v>2269</v>
      </c>
      <c r="T62" s="1">
        <v>3538.5</v>
      </c>
      <c r="U62" s="1">
        <v>4748.3999999999996</v>
      </c>
      <c r="V62" s="1">
        <v>1291.7</v>
      </c>
      <c r="W62" s="1">
        <v>2617.5</v>
      </c>
      <c r="X62" s="1">
        <v>3898.1</v>
      </c>
      <c r="Y62" s="1">
        <v>4909.7</v>
      </c>
      <c r="Z62" s="1">
        <v>1194.3</v>
      </c>
      <c r="AA62" s="1">
        <v>2416.8000000000002</v>
      </c>
      <c r="AB62" s="1">
        <v>3617.7000000000003</v>
      </c>
      <c r="AC62" s="1">
        <v>4634.9000000000005</v>
      </c>
      <c r="AD62" s="1">
        <v>1076.3</v>
      </c>
      <c r="AE62" s="1">
        <v>2226.6</v>
      </c>
      <c r="AF62" s="1">
        <v>3392</v>
      </c>
      <c r="AG62" s="1">
        <v>4478.8999999999996</v>
      </c>
      <c r="AH62" s="1">
        <v>1157.4000000000001</v>
      </c>
      <c r="AI62" s="1">
        <v>2399.6999999999998</v>
      </c>
      <c r="AJ62" s="1">
        <v>3631.8999999999996</v>
      </c>
      <c r="AK62" s="1">
        <v>4826.3999999999996</v>
      </c>
      <c r="AL62" s="1">
        <v>1334.9</v>
      </c>
      <c r="AM62" s="1">
        <v>2705.4</v>
      </c>
      <c r="AN62" s="1">
        <v>4063.3</v>
      </c>
      <c r="AO62" s="1">
        <v>5296.2</v>
      </c>
      <c r="AP62" s="1">
        <v>1314.3</v>
      </c>
      <c r="AQ62" s="1">
        <v>2700.5</v>
      </c>
      <c r="AR62" s="1">
        <v>4046.6</v>
      </c>
      <c r="AS62" s="1">
        <v>5404.2</v>
      </c>
      <c r="AT62" s="1">
        <v>1133.0999999999999</v>
      </c>
      <c r="AU62" s="1">
        <v>2332.3000000000002</v>
      </c>
      <c r="AV62" s="1">
        <v>3483.1</v>
      </c>
      <c r="AW62" s="1">
        <v>4634.2</v>
      </c>
      <c r="AX62" s="1">
        <v>1218.8</v>
      </c>
      <c r="AY62" s="1">
        <v>2437.1</v>
      </c>
      <c r="AZ62" s="1">
        <v>3748.7</v>
      </c>
      <c r="BA62" s="1">
        <v>4924.2</v>
      </c>
      <c r="BB62" s="1">
        <v>1217.5999999999999</v>
      </c>
      <c r="BC62" s="1">
        <v>2547.5</v>
      </c>
      <c r="BD62" s="1">
        <v>3790.2</v>
      </c>
      <c r="BE62" s="1">
        <v>4978.8</v>
      </c>
      <c r="BF62" s="1">
        <v>1235.7</v>
      </c>
      <c r="BG62" s="1">
        <v>2504.1999999999998</v>
      </c>
      <c r="BH62" s="1">
        <v>3772.1</v>
      </c>
      <c r="BI62" s="1">
        <v>4927.6000000000004</v>
      </c>
      <c r="BJ62" s="1">
        <v>1197.5</v>
      </c>
      <c r="BK62" s="1">
        <v>2269.9</v>
      </c>
      <c r="BL62" s="1">
        <v>3453</v>
      </c>
      <c r="BM62" s="1">
        <v>4692.2</v>
      </c>
      <c r="BN62" s="1">
        <v>1359.6</v>
      </c>
      <c r="BO62" s="1">
        <v>2860.6</v>
      </c>
      <c r="BP62" s="1">
        <v>4519.2</v>
      </c>
      <c r="BQ62" s="1">
        <v>6207.5</v>
      </c>
      <c r="BR62" s="1">
        <v>2076.1999999999998</v>
      </c>
      <c r="BS62" s="1">
        <v>4250.3999999999996</v>
      </c>
      <c r="BT62" s="1">
        <v>6382.6</v>
      </c>
      <c r="BU62" s="1">
        <v>8209.2999999999993</v>
      </c>
      <c r="BV62" s="1">
        <v>1744</v>
      </c>
    </row>
    <row r="63" spans="1:75" ht="12.75" customHeight="1" x14ac:dyDescent="0.2">
      <c r="A63" s="1" t="s">
        <v>6</v>
      </c>
      <c r="B63" s="1">
        <v>183.6</v>
      </c>
      <c r="C63" s="1">
        <v>379.29999999999995</v>
      </c>
      <c r="D63" s="1">
        <v>597.19999999999993</v>
      </c>
      <c r="E63" s="1">
        <v>786.3</v>
      </c>
      <c r="F63" s="1">
        <v>265.5</v>
      </c>
      <c r="G63" s="1">
        <v>526.29999999999995</v>
      </c>
      <c r="H63" s="1">
        <v>796.19999999999993</v>
      </c>
      <c r="I63" s="1">
        <v>1001.5</v>
      </c>
      <c r="J63" s="1">
        <v>291.10000000000002</v>
      </c>
      <c r="K63" s="1">
        <v>609</v>
      </c>
      <c r="L63" s="1">
        <v>936.5</v>
      </c>
      <c r="M63" s="1">
        <v>1055.2</v>
      </c>
      <c r="N63" s="1">
        <v>157.80000000000001</v>
      </c>
      <c r="O63" s="1">
        <v>327.9</v>
      </c>
      <c r="P63" s="1">
        <v>511.90000000000003</v>
      </c>
      <c r="Q63" s="1">
        <v>606.69999999999993</v>
      </c>
      <c r="R63" s="1">
        <v>253.7</v>
      </c>
      <c r="S63" s="1">
        <v>562.29999999999995</v>
      </c>
      <c r="T63" s="1">
        <v>902.3</v>
      </c>
      <c r="U63" s="1">
        <v>1194.5</v>
      </c>
      <c r="V63" s="1">
        <v>351</v>
      </c>
      <c r="W63" s="1">
        <v>675.8</v>
      </c>
      <c r="X63" s="1">
        <v>993.4</v>
      </c>
      <c r="Y63" s="1">
        <v>1104.2</v>
      </c>
      <c r="Z63" s="1">
        <v>213.3</v>
      </c>
      <c r="AA63" s="1">
        <v>455.4</v>
      </c>
      <c r="AB63" s="1">
        <v>661.5</v>
      </c>
      <c r="AC63" s="1">
        <v>795.4</v>
      </c>
      <c r="AD63" s="1">
        <v>164.5</v>
      </c>
      <c r="AE63" s="1">
        <v>352.7</v>
      </c>
      <c r="AF63" s="1">
        <v>520.6</v>
      </c>
      <c r="AG63" s="1">
        <v>678.7</v>
      </c>
      <c r="AH63" s="1">
        <v>285.20000000000005</v>
      </c>
      <c r="AI63" s="1">
        <v>514.70000000000005</v>
      </c>
      <c r="AJ63" s="1">
        <v>862.2</v>
      </c>
      <c r="AK63" s="1">
        <v>1042.3</v>
      </c>
      <c r="AL63" s="1">
        <v>267.10000000000002</v>
      </c>
      <c r="AM63" s="1">
        <v>596.1</v>
      </c>
      <c r="AN63" s="1">
        <v>860.40000000000009</v>
      </c>
      <c r="AO63" s="1">
        <v>1048.7999999999995</v>
      </c>
      <c r="AP63" s="1">
        <v>228.9</v>
      </c>
      <c r="AQ63" s="1">
        <v>528.9</v>
      </c>
      <c r="AR63" s="1">
        <v>829.8</v>
      </c>
      <c r="AS63" s="1">
        <v>1101.4000000000001</v>
      </c>
      <c r="AT63" s="1">
        <v>205.3</v>
      </c>
      <c r="AU63" s="1">
        <v>470.3</v>
      </c>
      <c r="AV63" s="1">
        <v>734.3</v>
      </c>
      <c r="AW63" s="1">
        <v>955.5</v>
      </c>
      <c r="AX63" s="1">
        <v>229.3</v>
      </c>
      <c r="AY63" s="1">
        <v>482.7</v>
      </c>
      <c r="AZ63" s="1">
        <v>780.7</v>
      </c>
      <c r="BA63" s="1">
        <v>1014.1</v>
      </c>
      <c r="BB63" s="1">
        <v>254.5</v>
      </c>
      <c r="BC63" s="1">
        <v>515</v>
      </c>
      <c r="BD63" s="1">
        <v>756.7</v>
      </c>
      <c r="BE63" s="1">
        <v>930</v>
      </c>
      <c r="BF63" s="1">
        <v>142</v>
      </c>
      <c r="BG63" s="1">
        <v>352.7</v>
      </c>
      <c r="BH63" s="1">
        <v>625.6</v>
      </c>
      <c r="BI63" s="1">
        <v>783.4</v>
      </c>
      <c r="BJ63" s="1">
        <v>174.1</v>
      </c>
      <c r="BK63" s="1">
        <v>279.5</v>
      </c>
      <c r="BL63" s="1">
        <v>470.3</v>
      </c>
      <c r="BM63" s="1">
        <v>666.3</v>
      </c>
      <c r="BN63" s="1">
        <v>257.7</v>
      </c>
      <c r="BO63" s="1">
        <v>578.6</v>
      </c>
      <c r="BP63" s="1">
        <v>1028.2</v>
      </c>
      <c r="BQ63" s="1">
        <v>1538.5</v>
      </c>
      <c r="BR63" s="1">
        <v>643.70000000000005</v>
      </c>
      <c r="BS63" s="1">
        <v>1269.5</v>
      </c>
      <c r="BT63" s="1">
        <v>1726.1</v>
      </c>
      <c r="BU63" s="1">
        <v>2080.9</v>
      </c>
      <c r="BV63" s="1">
        <v>281</v>
      </c>
    </row>
    <row r="64" spans="1:75" ht="12.75" customHeight="1" x14ac:dyDescent="0.2">
      <c r="A64" s="1" t="s">
        <v>7</v>
      </c>
      <c r="B64" s="9">
        <v>0.22993112085159678</v>
      </c>
      <c r="C64" s="9">
        <v>0.23285652894591438</v>
      </c>
      <c r="D64" s="9">
        <v>0.24020593677097576</v>
      </c>
      <c r="E64" s="9">
        <v>0.23563786748179449</v>
      </c>
      <c r="F64" s="9">
        <v>0.28133940871039526</v>
      </c>
      <c r="G64" s="9">
        <v>0.27660692699847583</v>
      </c>
      <c r="H64" s="9">
        <v>0.27827484971340694</v>
      </c>
      <c r="I64" s="9">
        <v>0.26485600190410707</v>
      </c>
      <c r="J64" s="9">
        <v>0.28553212358999513</v>
      </c>
      <c r="K64" s="9">
        <v>0.28424737456242705</v>
      </c>
      <c r="L64" s="9">
        <v>0.28383948596714553</v>
      </c>
      <c r="M64" s="9">
        <v>0.24550382727251574</v>
      </c>
      <c r="N64" s="9">
        <v>0.18085959885386821</v>
      </c>
      <c r="O64" s="9">
        <v>0.18236929922135706</v>
      </c>
      <c r="P64" s="9">
        <v>0.18383910935536005</v>
      </c>
      <c r="Q64" s="9">
        <v>0.1631220928669373</v>
      </c>
      <c r="R64" s="9">
        <v>0.23776944704779757</v>
      </c>
      <c r="S64" s="9">
        <v>0.24781842221242836</v>
      </c>
      <c r="T64" s="9">
        <v>0.2549950544015826</v>
      </c>
      <c r="U64" s="9">
        <v>0.25155841967820741</v>
      </c>
      <c r="V64" s="9">
        <v>0.27173492296972979</v>
      </c>
      <c r="W64" s="9">
        <v>0.25818529130850049</v>
      </c>
      <c r="X64" s="9">
        <v>0.254842102562787</v>
      </c>
      <c r="Y64" s="9">
        <v>0.2249017251563232</v>
      </c>
      <c r="Z64" s="9">
        <v>0.17859834212509421</v>
      </c>
      <c r="AA64" s="9">
        <v>0.18843098311817277</v>
      </c>
      <c r="AB64" s="9">
        <v>0.1828509826685463</v>
      </c>
      <c r="AC64" s="9">
        <v>0.17161103799434721</v>
      </c>
      <c r="AD64" s="9">
        <v>0.15283842794759825</v>
      </c>
      <c r="AE64" s="9">
        <v>0.1584029461959939</v>
      </c>
      <c r="AF64" s="9">
        <v>0.15347877358490566</v>
      </c>
      <c r="AG64" s="9">
        <v>0.15153274241443213</v>
      </c>
      <c r="AH64" s="9">
        <v>0.24641437705201316</v>
      </c>
      <c r="AI64" s="9">
        <v>0.21448514397633042</v>
      </c>
      <c r="AJ64" s="9">
        <v>0.23739640408601562</v>
      </c>
      <c r="AK64" s="9">
        <v>0.21595806398143544</v>
      </c>
      <c r="AL64" s="9">
        <v>0.20008989437411043</v>
      </c>
      <c r="AM64" s="9">
        <v>0.22033710357063652</v>
      </c>
      <c r="AN64" s="9">
        <v>0.21174907095218173</v>
      </c>
      <c r="AO64" s="9">
        <v>0.19802877534836288</v>
      </c>
      <c r="AP64" s="9">
        <v>0.17416115042227803</v>
      </c>
      <c r="AQ64" s="9">
        <v>0.19585261988520644</v>
      </c>
      <c r="AR64" s="9">
        <v>0.20506103889685168</v>
      </c>
      <c r="AS64" s="9">
        <v>0.20380444839199144</v>
      </c>
      <c r="AT64" s="9">
        <v>0.18118436148618836</v>
      </c>
      <c r="AU64" s="9">
        <v>0.20164644342494531</v>
      </c>
      <c r="AV64" s="9">
        <v>0.21081794952771954</v>
      </c>
      <c r="AW64" s="9">
        <v>0.20618445470631394</v>
      </c>
      <c r="AX64" s="9">
        <v>0.18813587134886775</v>
      </c>
      <c r="AY64" s="9">
        <v>0.1980632719215461</v>
      </c>
      <c r="AZ64" s="9">
        <v>0.20799999999999999</v>
      </c>
      <c r="BA64" s="9">
        <v>0.20599999999999999</v>
      </c>
      <c r="BB64" s="9">
        <v>0.20899999999999999</v>
      </c>
      <c r="BC64" s="9">
        <v>0.20200000000000001</v>
      </c>
      <c r="BD64" s="9">
        <v>0.2</v>
      </c>
      <c r="BE64" s="9">
        <v>0.187</v>
      </c>
      <c r="BF64" s="9">
        <v>0.115</v>
      </c>
      <c r="BG64" s="9">
        <v>0.14099999999999999</v>
      </c>
      <c r="BH64" s="9">
        <v>0.16600000000000001</v>
      </c>
      <c r="BI64" s="9">
        <v>0.159</v>
      </c>
      <c r="BJ64" s="9">
        <v>0.14499999999999999</v>
      </c>
      <c r="BK64" s="9">
        <v>0.123</v>
      </c>
      <c r="BL64" s="9">
        <v>0.13600000000000001</v>
      </c>
      <c r="BM64" s="9">
        <v>0.14199999999999999</v>
      </c>
      <c r="BN64" s="9">
        <v>0.18954104148278905</v>
      </c>
      <c r="BO64" s="9">
        <v>0.20226525903656578</v>
      </c>
      <c r="BP64" s="9">
        <v>0.22751814480439017</v>
      </c>
      <c r="BQ64" s="9">
        <v>0.24784534836890859</v>
      </c>
      <c r="BR64" s="9">
        <v>0.31003756863500631</v>
      </c>
      <c r="BS64" s="9">
        <v>0.29867777150385849</v>
      </c>
      <c r="BT64" s="9">
        <v>0.27043837934384102</v>
      </c>
      <c r="BU64" s="9">
        <v>0.254</v>
      </c>
      <c r="BV64" s="9">
        <v>0.16112385321100917</v>
      </c>
    </row>
    <row r="65" spans="1:74" ht="12.75" customHeight="1" x14ac:dyDescent="0.2">
      <c r="A65" s="1" t="s">
        <v>8</v>
      </c>
      <c r="B65" s="1">
        <v>105.7</v>
      </c>
      <c r="C65" s="1">
        <v>217.5</v>
      </c>
      <c r="D65" s="1">
        <v>356.99999999999994</v>
      </c>
      <c r="E65" s="1">
        <v>456.29999999999995</v>
      </c>
      <c r="F65" s="1">
        <v>187.9</v>
      </c>
      <c r="G65" s="1">
        <v>366.1</v>
      </c>
      <c r="H65" s="1">
        <v>552.90000000000009</v>
      </c>
      <c r="I65" s="1">
        <v>649.60000000000014</v>
      </c>
      <c r="J65" s="1">
        <v>198.7</v>
      </c>
      <c r="K65" s="1">
        <v>423.6</v>
      </c>
      <c r="L65" s="1">
        <v>661.5</v>
      </c>
      <c r="M65" s="1">
        <v>647.9</v>
      </c>
      <c r="N65" s="1">
        <v>58.2</v>
      </c>
      <c r="O65" s="1">
        <v>4.5</v>
      </c>
      <c r="P65" s="1">
        <v>87.4</v>
      </c>
      <c r="Q65" s="1">
        <v>26.800000000000004</v>
      </c>
      <c r="R65" s="1">
        <v>153.69999999999999</v>
      </c>
      <c r="S65" s="1">
        <v>358.4</v>
      </c>
      <c r="T65" s="1">
        <v>592.70000000000005</v>
      </c>
      <c r="U65" s="1">
        <v>764.6</v>
      </c>
      <c r="V65" s="1">
        <v>245.9</v>
      </c>
      <c r="W65" s="1">
        <v>461</v>
      </c>
      <c r="X65" s="1">
        <v>658.2</v>
      </c>
      <c r="Y65" s="1">
        <v>603.20000000000005</v>
      </c>
      <c r="Z65" s="1">
        <v>83.9</v>
      </c>
      <c r="AA65" s="1">
        <v>195.79999999999995</v>
      </c>
      <c r="AB65" s="1">
        <v>268.29999999999995</v>
      </c>
      <c r="AC65" s="1">
        <v>266.59999999999997</v>
      </c>
      <c r="AD65" s="1">
        <v>32.200000000000003</v>
      </c>
      <c r="AE65" s="1">
        <v>84.7</v>
      </c>
      <c r="AF65" s="1">
        <v>119.80000000000001</v>
      </c>
      <c r="AG65" s="1">
        <v>114.3</v>
      </c>
      <c r="AH65" s="1">
        <v>133.80000000000001</v>
      </c>
      <c r="AI65" s="1">
        <v>215.9</v>
      </c>
      <c r="AJ65" s="1">
        <v>412.20000000000005</v>
      </c>
      <c r="AK65" s="1">
        <v>443.3</v>
      </c>
      <c r="AL65" s="1">
        <v>126.3</v>
      </c>
      <c r="AM65" s="1">
        <v>314.2</v>
      </c>
      <c r="AN65" s="1">
        <v>439.7</v>
      </c>
      <c r="AO65" s="1">
        <v>473.39999999999947</v>
      </c>
      <c r="AP65" s="1">
        <v>58.900000000000006</v>
      </c>
      <c r="AQ65" s="1">
        <v>169.79999999999998</v>
      </c>
      <c r="AR65" s="1">
        <v>285</v>
      </c>
      <c r="AS65" s="1">
        <v>366.2</v>
      </c>
      <c r="AT65" s="1">
        <v>64.099999999999994</v>
      </c>
      <c r="AU65" s="1">
        <v>168.6</v>
      </c>
      <c r="AV65" s="1">
        <v>276.7</v>
      </c>
      <c r="AW65" s="1">
        <v>337.49999999999972</v>
      </c>
      <c r="AX65" s="1">
        <v>73.2</v>
      </c>
      <c r="AY65" s="1">
        <v>175.1</v>
      </c>
      <c r="AZ65" s="1">
        <v>330.4</v>
      </c>
      <c r="BA65" s="1">
        <v>423.7</v>
      </c>
      <c r="BB65" s="1">
        <v>121.7</v>
      </c>
      <c r="BC65" s="1">
        <v>246.7</v>
      </c>
      <c r="BD65" s="1">
        <v>353.2</v>
      </c>
      <c r="BE65" s="1">
        <v>389.6</v>
      </c>
      <c r="BF65" s="1">
        <v>0.1</v>
      </c>
      <c r="BG65" s="1">
        <v>70.8</v>
      </c>
      <c r="BH65" s="1">
        <v>207.9</v>
      </c>
      <c r="BI65" s="1">
        <v>-536.29999999999995</v>
      </c>
      <c r="BJ65" s="1">
        <v>69.8</v>
      </c>
      <c r="BK65" s="1">
        <v>71.599999999999994</v>
      </c>
      <c r="BL65" s="1">
        <v>162.19999999999999</v>
      </c>
      <c r="BM65" s="1">
        <v>262.8</v>
      </c>
      <c r="BN65" s="1">
        <v>166.2</v>
      </c>
      <c r="BO65" s="1">
        <v>394.20000000000005</v>
      </c>
      <c r="BP65" s="1">
        <v>752.7</v>
      </c>
      <c r="BQ65" s="1">
        <v>1134.3</v>
      </c>
      <c r="BR65" s="1">
        <v>549.5</v>
      </c>
      <c r="BS65" s="1">
        <v>1078</v>
      </c>
      <c r="BT65" s="1">
        <v>1428.7</v>
      </c>
      <c r="BU65" s="1">
        <v>1678.8</v>
      </c>
      <c r="BV65" s="1">
        <v>178.1</v>
      </c>
    </row>
    <row r="66" spans="1:74" ht="12.75" customHeight="1" x14ac:dyDescent="0.2">
      <c r="A66" s="1" t="s">
        <v>9</v>
      </c>
      <c r="B66" s="9">
        <v>0.13237319974953038</v>
      </c>
      <c r="C66" s="9">
        <v>0.13352569218491006</v>
      </c>
      <c r="D66" s="9">
        <v>0.14359263132491351</v>
      </c>
      <c r="E66" s="9">
        <v>0.13674368425784411</v>
      </c>
      <c r="F66" s="9">
        <v>0.19910988661650947</v>
      </c>
      <c r="G66" s="9">
        <v>0.19241078467441006</v>
      </c>
      <c r="H66" s="9">
        <v>0.19324059835034255</v>
      </c>
      <c r="I66" s="9">
        <v>0.17179276968238441</v>
      </c>
      <c r="J66" s="9">
        <v>0.19489946051986268</v>
      </c>
      <c r="K66" s="9">
        <v>0.19771295215869314</v>
      </c>
      <c r="L66" s="9">
        <v>0.20049099836333878</v>
      </c>
      <c r="M66" s="9">
        <v>0.15074102510411574</v>
      </c>
      <c r="N66" s="9">
        <v>6.6704871060171922E-2</v>
      </c>
      <c r="O66" s="9">
        <v>2.5027808676307008E-3</v>
      </c>
      <c r="P66" s="9">
        <v>3.138804094092297E-2</v>
      </c>
      <c r="Q66" s="9">
        <v>7.2056569784636898E-3</v>
      </c>
      <c r="R66" s="9">
        <v>0.14404873477038424</v>
      </c>
      <c r="S66" s="9">
        <v>0.15795504627589246</v>
      </c>
      <c r="T66" s="9">
        <v>0.16750035325702983</v>
      </c>
      <c r="U66" s="9">
        <v>0.16102266026451018</v>
      </c>
      <c r="V66" s="9">
        <v>0.19036928079275373</v>
      </c>
      <c r="W66" s="9">
        <v>0.1761222540592168</v>
      </c>
      <c r="X66" s="9">
        <v>0.1688514917523922</v>
      </c>
      <c r="Y66" s="9">
        <v>0.12285883047844065</v>
      </c>
      <c r="Z66" s="9">
        <v>7.025035585698737E-2</v>
      </c>
      <c r="AA66" s="9">
        <v>8.1016219794769917E-2</v>
      </c>
      <c r="AB66" s="9">
        <v>7.4163142327998435E-2</v>
      </c>
      <c r="AC66" s="9">
        <v>5.7520119096420623E-2</v>
      </c>
      <c r="AD66" s="9">
        <v>2.9917309300380938E-2</v>
      </c>
      <c r="AE66" s="9">
        <v>3.8040061079673046E-2</v>
      </c>
      <c r="AF66" s="9">
        <v>3.5318396226415097E-2</v>
      </c>
      <c r="AG66" s="9">
        <v>2.5519658844805646E-2</v>
      </c>
      <c r="AH66" s="9">
        <v>0.11560393986521514</v>
      </c>
      <c r="AI66" s="9">
        <v>8.9969579530774696E-2</v>
      </c>
      <c r="AJ66" s="9">
        <v>0.11349431427076739</v>
      </c>
      <c r="AK66" s="9">
        <v>9.1848997182164771E-2</v>
      </c>
      <c r="AL66" s="9">
        <v>9.4613828751217308E-2</v>
      </c>
      <c r="AM66" s="9">
        <v>0.11613809418200635</v>
      </c>
      <c r="AN66" s="9">
        <v>0.10821253660817562</v>
      </c>
      <c r="AO66" s="9">
        <v>8.9384841962161454E-2</v>
      </c>
      <c r="AP66" s="9">
        <v>4.4814730274670936E-2</v>
      </c>
      <c r="AQ66" s="9">
        <v>6.287724495463802E-2</v>
      </c>
      <c r="AR66" s="9">
        <v>7.042949636732071E-2</v>
      </c>
      <c r="AS66" s="9">
        <v>6.7762110950742013E-2</v>
      </c>
      <c r="AT66" s="9">
        <v>5.6570470390962843E-2</v>
      </c>
      <c r="AU66" s="9">
        <v>7.2289156626506021E-2</v>
      </c>
      <c r="AV66" s="9">
        <v>7.9440728087048898E-2</v>
      </c>
      <c r="AW66" s="9">
        <v>7.2828104095636725E-2</v>
      </c>
      <c r="AX66" s="9">
        <v>6.0059074499507717E-2</v>
      </c>
      <c r="AY66" s="9">
        <v>7.1847687825694478E-2</v>
      </c>
      <c r="AZ66" s="9">
        <v>8.7999999999999995E-2</v>
      </c>
      <c r="BA66" s="9">
        <v>8.5999999999999993E-2</v>
      </c>
      <c r="BB66" s="9">
        <v>0.1</v>
      </c>
      <c r="BC66" s="9">
        <v>9.7000000000000003E-2</v>
      </c>
      <c r="BD66" s="9">
        <v>9.2999999999999999E-2</v>
      </c>
      <c r="BE66" s="9">
        <v>7.8E-2</v>
      </c>
      <c r="BF66" s="9">
        <v>0</v>
      </c>
      <c r="BG66" s="9">
        <v>2.8000000000000001E-2</v>
      </c>
      <c r="BH66" s="9">
        <v>5.5E-2</v>
      </c>
      <c r="BI66" s="9">
        <v>-0.109</v>
      </c>
      <c r="BJ66" s="9">
        <v>5.8000000000000003E-2</v>
      </c>
      <c r="BK66" s="9">
        <v>3.2000000000000001E-2</v>
      </c>
      <c r="BL66" s="9">
        <v>4.7E-2</v>
      </c>
      <c r="BM66" s="9">
        <v>5.6000000000000001E-2</v>
      </c>
      <c r="BN66" s="9">
        <v>0.12224183583406885</v>
      </c>
      <c r="BO66" s="9">
        <v>0.13780325805775015</v>
      </c>
      <c r="BP66" s="9">
        <v>0.1665560276155072</v>
      </c>
      <c r="BQ66" s="9">
        <v>0.18273056786145792</v>
      </c>
      <c r="BR66" s="9">
        <v>0.26466621712744437</v>
      </c>
      <c r="BS66" s="9">
        <v>0.25362318840579712</v>
      </c>
      <c r="BT66" s="9">
        <v>0.22384294801491555</v>
      </c>
      <c r="BU66" s="9">
        <v>0.20499999999999999</v>
      </c>
      <c r="BV66" s="9">
        <v>0.10212155963302752</v>
      </c>
    </row>
    <row r="67" spans="1:74" ht="12.75" customHeight="1" x14ac:dyDescent="0.2">
      <c r="A67" s="1" t="s">
        <v>150</v>
      </c>
      <c r="B67" s="1">
        <v>75</v>
      </c>
      <c r="C67" s="1">
        <v>171.1</v>
      </c>
      <c r="D67" s="1">
        <v>274.3</v>
      </c>
      <c r="E67" s="1">
        <v>428.5</v>
      </c>
      <c r="F67" s="1">
        <v>91</v>
      </c>
      <c r="G67" s="1">
        <v>271.7</v>
      </c>
      <c r="H67" s="1">
        <v>416.2</v>
      </c>
      <c r="I67" s="1">
        <v>699.3</v>
      </c>
      <c r="J67" s="1">
        <v>145.5</v>
      </c>
      <c r="K67" s="1">
        <v>326.89999999999998</v>
      </c>
      <c r="L67" s="1">
        <v>546.20000000000005</v>
      </c>
      <c r="M67" s="1">
        <v>916.30000000000007</v>
      </c>
      <c r="N67" s="1">
        <v>176.8</v>
      </c>
      <c r="O67" s="1">
        <v>371.1</v>
      </c>
      <c r="P67" s="1">
        <v>542.90000000000009</v>
      </c>
      <c r="Q67" s="1">
        <v>740.10000000000014</v>
      </c>
      <c r="R67" s="1">
        <v>98.3</v>
      </c>
      <c r="S67" s="1">
        <v>239.2</v>
      </c>
      <c r="T67" s="1">
        <v>454.7</v>
      </c>
      <c r="U67" s="1">
        <v>695.1</v>
      </c>
      <c r="V67" s="1">
        <v>136.6</v>
      </c>
      <c r="W67" s="1">
        <v>344.9</v>
      </c>
      <c r="X67" s="1">
        <v>644</v>
      </c>
      <c r="Y67" s="1">
        <v>981.2</v>
      </c>
      <c r="Z67" s="1">
        <v>186.1</v>
      </c>
      <c r="AA67" s="1">
        <v>431</v>
      </c>
      <c r="AB67" s="1">
        <v>722.4</v>
      </c>
      <c r="AC67" s="1">
        <v>1095.4000000000001</v>
      </c>
      <c r="AD67" s="1">
        <v>121.2</v>
      </c>
      <c r="AE67" s="1">
        <v>252.5</v>
      </c>
      <c r="AF67" s="1">
        <v>350.7</v>
      </c>
      <c r="AG67" s="1">
        <v>503.7</v>
      </c>
      <c r="AH67" s="1">
        <v>89.3</v>
      </c>
      <c r="AI67" s="1">
        <v>190.3</v>
      </c>
      <c r="AJ67" s="1">
        <v>343.20000000000005</v>
      </c>
      <c r="AK67" s="1">
        <v>572.20000000000005</v>
      </c>
      <c r="AL67" s="1">
        <v>174.9</v>
      </c>
      <c r="AM67" s="1">
        <v>389.1</v>
      </c>
      <c r="AN67" s="1">
        <v>609.6</v>
      </c>
      <c r="AO67" s="1">
        <v>834</v>
      </c>
      <c r="AP67" s="1">
        <v>111.2</v>
      </c>
      <c r="AQ67" s="1">
        <v>199.2</v>
      </c>
      <c r="AR67" s="1">
        <v>298.10000000000002</v>
      </c>
      <c r="AS67" s="1">
        <v>427.6</v>
      </c>
      <c r="AT67" s="1">
        <v>90.7</v>
      </c>
      <c r="AU67" s="1">
        <v>156.10000000000002</v>
      </c>
      <c r="AV67" s="1">
        <v>232.70000000000005</v>
      </c>
      <c r="AW67" s="1">
        <v>338.1</v>
      </c>
      <c r="AX67" s="1">
        <v>46.7</v>
      </c>
      <c r="AY67" s="1">
        <v>121.5</v>
      </c>
      <c r="AZ67" s="1">
        <v>196.4</v>
      </c>
      <c r="BA67" s="1">
        <v>326.8</v>
      </c>
      <c r="BB67" s="1">
        <v>69.2</v>
      </c>
      <c r="BC67" s="1">
        <v>166.9</v>
      </c>
      <c r="BD67" s="1">
        <v>288.5</v>
      </c>
      <c r="BE67" s="1">
        <v>460.9</v>
      </c>
      <c r="BF67" s="1">
        <v>97.7</v>
      </c>
      <c r="BG67" s="1">
        <v>202.4</v>
      </c>
      <c r="BH67" s="1">
        <v>290.2</v>
      </c>
      <c r="BI67" s="1">
        <v>379.5</v>
      </c>
      <c r="BJ67" s="1">
        <v>44.4</v>
      </c>
      <c r="BK67" s="1">
        <v>84.2</v>
      </c>
      <c r="BL67" s="1">
        <v>129.5</v>
      </c>
      <c r="BM67" s="1">
        <v>224.4</v>
      </c>
      <c r="BN67" s="1">
        <v>42</v>
      </c>
      <c r="BO67" s="1">
        <v>110.2</v>
      </c>
      <c r="BP67" s="1">
        <v>196.5</v>
      </c>
      <c r="BQ67" s="1">
        <v>343.8</v>
      </c>
      <c r="BR67" s="1">
        <v>83.8</v>
      </c>
      <c r="BS67" s="1">
        <v>183.5</v>
      </c>
      <c r="BT67" s="1">
        <v>314.89999999999998</v>
      </c>
      <c r="BU67" s="1">
        <v>546.79999999999995</v>
      </c>
      <c r="BV67" s="1">
        <v>104.1</v>
      </c>
    </row>
    <row r="68" spans="1:74" ht="12.75" customHeight="1" x14ac:dyDescent="0.2">
      <c r="A68" s="1" t="s">
        <v>67</v>
      </c>
      <c r="B68" s="10">
        <v>14520</v>
      </c>
      <c r="C68" s="10">
        <v>14555</v>
      </c>
      <c r="D68" s="10">
        <v>14654</v>
      </c>
      <c r="E68" s="10">
        <v>14668</v>
      </c>
      <c r="F68" s="10">
        <v>14788</v>
      </c>
      <c r="G68" s="10">
        <v>14892</v>
      </c>
      <c r="H68" s="10">
        <v>14969</v>
      </c>
      <c r="I68" s="10">
        <v>15044</v>
      </c>
      <c r="J68" s="10">
        <v>15660</v>
      </c>
      <c r="K68" s="10">
        <v>15769</v>
      </c>
      <c r="L68" s="10">
        <v>15843</v>
      </c>
      <c r="M68" s="10">
        <v>15922</v>
      </c>
      <c r="N68" s="10">
        <v>15851</v>
      </c>
      <c r="O68" s="10">
        <v>15721</v>
      </c>
      <c r="P68" s="10">
        <v>15685</v>
      </c>
      <c r="Q68" s="10">
        <v>15618</v>
      </c>
      <c r="R68" s="10">
        <v>15733</v>
      </c>
      <c r="S68" s="10">
        <v>15901</v>
      </c>
      <c r="T68" s="10">
        <v>16184</v>
      </c>
      <c r="U68" s="10">
        <v>16314</v>
      </c>
      <c r="V68" s="10">
        <v>16602</v>
      </c>
      <c r="W68" s="10">
        <v>16834</v>
      </c>
      <c r="X68" s="10">
        <v>17133</v>
      </c>
      <c r="Y68" s="10">
        <v>17168</v>
      </c>
      <c r="Z68" s="10">
        <v>17166</v>
      </c>
      <c r="AA68" s="10">
        <v>16759</v>
      </c>
      <c r="AB68" s="10">
        <v>16433</v>
      </c>
      <c r="AC68" s="10">
        <v>16292</v>
      </c>
      <c r="AD68" s="10">
        <v>16248</v>
      </c>
      <c r="AE68" s="10">
        <v>16203</v>
      </c>
      <c r="AF68" s="10">
        <v>16074</v>
      </c>
      <c r="AG68" s="10">
        <v>16009</v>
      </c>
      <c r="AH68" s="10">
        <v>16788</v>
      </c>
      <c r="AI68" s="10">
        <v>16758</v>
      </c>
      <c r="AJ68" s="10">
        <v>16724</v>
      </c>
      <c r="AK68" s="10">
        <v>16703</v>
      </c>
      <c r="AL68" s="10">
        <v>16844</v>
      </c>
      <c r="AM68" s="10">
        <v>16928</v>
      </c>
      <c r="AN68" s="10">
        <v>17021</v>
      </c>
      <c r="AO68" s="10">
        <v>16972</v>
      </c>
      <c r="AP68" s="10">
        <v>17048</v>
      </c>
      <c r="AQ68" s="10">
        <v>17081</v>
      </c>
      <c r="AR68" s="10">
        <v>17136</v>
      </c>
      <c r="AS68" s="10">
        <v>17205</v>
      </c>
      <c r="AT68" s="10">
        <v>17048</v>
      </c>
      <c r="AU68" s="10">
        <v>17081</v>
      </c>
      <c r="AV68" s="10">
        <v>17136</v>
      </c>
      <c r="AW68" s="10">
        <v>17205</v>
      </c>
      <c r="AX68" s="10">
        <v>13594</v>
      </c>
      <c r="AY68" s="10">
        <v>13689</v>
      </c>
      <c r="AZ68" s="10">
        <v>13798</v>
      </c>
      <c r="BA68" s="10">
        <v>13811</v>
      </c>
      <c r="BB68" s="10">
        <v>13983</v>
      </c>
      <c r="BC68" s="10">
        <v>14270</v>
      </c>
      <c r="BD68" s="10">
        <v>14407</v>
      </c>
      <c r="BE68" s="10">
        <v>14542</v>
      </c>
      <c r="BF68" s="10">
        <v>14744</v>
      </c>
      <c r="BG68" s="10">
        <v>14826</v>
      </c>
      <c r="BH68" s="10">
        <v>14775</v>
      </c>
      <c r="BI68" s="10">
        <v>14658</v>
      </c>
      <c r="BJ68" s="10">
        <v>14597</v>
      </c>
      <c r="BK68" s="10">
        <v>14382</v>
      </c>
      <c r="BL68" s="10">
        <v>14340</v>
      </c>
      <c r="BM68" s="10">
        <v>14283</v>
      </c>
      <c r="BN68" s="10">
        <v>14332</v>
      </c>
      <c r="BO68" s="10">
        <v>14345</v>
      </c>
      <c r="BP68" s="10">
        <v>14324</v>
      </c>
      <c r="BQ68" s="10">
        <v>14406</v>
      </c>
      <c r="BR68" s="10">
        <v>14595</v>
      </c>
      <c r="BS68" s="10">
        <v>15250</v>
      </c>
      <c r="BT68" s="10">
        <v>15476</v>
      </c>
      <c r="BU68" s="10">
        <v>15725</v>
      </c>
      <c r="BV68" s="10">
        <v>15877</v>
      </c>
    </row>
    <row r="69" spans="1:74" ht="12.75" customHeight="1" x14ac:dyDescent="0.2">
      <c r="A69" s="1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0"/>
      <c r="BV69" s="10"/>
    </row>
    <row r="70" spans="1:74" ht="12.75" customHeight="1" x14ac:dyDescent="0.2">
      <c r="A70" s="14" t="s">
        <v>165</v>
      </c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  <c r="AJ70" s="47"/>
      <c r="AK70" s="47"/>
      <c r="AL70" s="47"/>
      <c r="AM70" s="47"/>
      <c r="AN70" s="47"/>
      <c r="AO70" s="47"/>
      <c r="AP70" s="47"/>
      <c r="AQ70" s="47"/>
      <c r="AR70" s="47"/>
      <c r="AS70" s="47"/>
      <c r="AT70" s="47"/>
      <c r="AU70" s="47"/>
      <c r="AV70" s="47"/>
      <c r="AW70" s="47"/>
      <c r="AX70" s="47"/>
      <c r="AY70" s="47"/>
      <c r="AZ70" s="47"/>
      <c r="BA70" s="47"/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47"/>
      <c r="BO70" s="47"/>
      <c r="BP70" s="47"/>
      <c r="BQ70" s="47"/>
      <c r="BR70" s="47"/>
      <c r="BS70" s="47"/>
      <c r="BT70" s="47"/>
      <c r="BU70" s="47"/>
      <c r="BV70" s="47"/>
    </row>
    <row r="71" spans="1:74" ht="12.75" customHeight="1" x14ac:dyDescent="0.2">
      <c r="A71" s="1" t="s">
        <v>5</v>
      </c>
      <c r="B71" s="1">
        <v>444.4</v>
      </c>
      <c r="C71" s="1">
        <v>919.09999999999991</v>
      </c>
      <c r="D71" s="1">
        <v>1393.1</v>
      </c>
      <c r="E71" s="1">
        <v>1846.5</v>
      </c>
      <c r="F71" s="1">
        <v>496.7</v>
      </c>
      <c r="G71" s="1">
        <v>1018</v>
      </c>
      <c r="H71" s="1">
        <v>1525.6</v>
      </c>
      <c r="I71" s="1">
        <v>1993.8</v>
      </c>
      <c r="J71" s="1">
        <v>558.79999999999995</v>
      </c>
      <c r="K71" s="1">
        <v>1184</v>
      </c>
      <c r="L71" s="1">
        <v>1793.5</v>
      </c>
      <c r="M71" s="1">
        <v>2276.5</v>
      </c>
      <c r="N71" s="1">
        <v>437.2</v>
      </c>
      <c r="O71" s="1">
        <v>948.59999999999991</v>
      </c>
      <c r="P71" s="1">
        <v>1492.6999999999998</v>
      </c>
      <c r="Q71" s="1">
        <v>1982.6</v>
      </c>
      <c r="R71" s="1">
        <v>537.79999999999995</v>
      </c>
      <c r="S71" s="1">
        <v>1168.9000000000001</v>
      </c>
      <c r="T71" s="1">
        <v>1816</v>
      </c>
      <c r="U71" s="1">
        <v>2390.5</v>
      </c>
      <c r="V71" s="1">
        <v>615.9</v>
      </c>
      <c r="W71" s="1">
        <v>1286.7</v>
      </c>
      <c r="X71" s="1">
        <v>1949.8</v>
      </c>
      <c r="Y71" s="1">
        <v>2521.9</v>
      </c>
      <c r="Z71" s="1">
        <v>634.79999999999995</v>
      </c>
      <c r="AA71" s="1">
        <v>1333.8</v>
      </c>
      <c r="AB71" s="1">
        <v>2039.9</v>
      </c>
      <c r="AC71" s="1">
        <v>2651.1</v>
      </c>
      <c r="AD71" s="1">
        <v>628.79999999999995</v>
      </c>
      <c r="AE71" s="1">
        <v>1339.3999999999999</v>
      </c>
      <c r="AF71" s="1">
        <v>2034.1999999999998</v>
      </c>
      <c r="AG71" s="1">
        <v>2650.9</v>
      </c>
      <c r="AH71" s="1">
        <v>664</v>
      </c>
      <c r="AI71" s="1">
        <v>1390.7</v>
      </c>
      <c r="AJ71" s="1">
        <v>2126.1999999999998</v>
      </c>
      <c r="AK71" s="1">
        <v>2798</v>
      </c>
      <c r="AL71" s="1">
        <v>759.40000000000009</v>
      </c>
      <c r="AM71" s="1">
        <v>1580.3000000000002</v>
      </c>
      <c r="AN71" s="1">
        <v>2395.1999999999998</v>
      </c>
      <c r="AO71" s="1">
        <v>3128.8</v>
      </c>
      <c r="AP71" s="1">
        <v>777.2</v>
      </c>
      <c r="AQ71" s="1">
        <v>1617.3</v>
      </c>
      <c r="AR71" s="1">
        <v>2428.6</v>
      </c>
      <c r="AS71" s="1">
        <v>3195.8999999999996</v>
      </c>
      <c r="AT71" s="1">
        <v>777.2</v>
      </c>
      <c r="AU71" s="1">
        <v>1617.3</v>
      </c>
      <c r="AV71" s="1">
        <v>2428.6</v>
      </c>
      <c r="AW71" s="1">
        <v>3195.8999999999996</v>
      </c>
      <c r="AX71" s="1">
        <v>862.40000000000009</v>
      </c>
      <c r="AY71" s="1">
        <v>1746.4</v>
      </c>
      <c r="AZ71" s="1">
        <v>2623.6</v>
      </c>
      <c r="BA71" s="1">
        <v>3445.2999999999997</v>
      </c>
      <c r="BB71" s="1">
        <v>907.69999999999993</v>
      </c>
      <c r="BC71" s="1">
        <v>1904.6</v>
      </c>
      <c r="BD71" s="1">
        <v>2878.3</v>
      </c>
      <c r="BE71" s="1">
        <v>3781.8</v>
      </c>
      <c r="BF71" s="1">
        <v>928.5</v>
      </c>
      <c r="BG71" s="1">
        <v>1931.8000000000002</v>
      </c>
      <c r="BH71" s="1">
        <v>2899.9</v>
      </c>
      <c r="BI71" s="1">
        <v>3768.1</v>
      </c>
      <c r="BJ71" s="1">
        <v>920.8</v>
      </c>
      <c r="BK71" s="1">
        <v>1751.4</v>
      </c>
      <c r="BL71" s="1">
        <v>2639.4</v>
      </c>
      <c r="BM71" s="1">
        <v>3542.5</v>
      </c>
      <c r="BN71" s="1">
        <v>962.9</v>
      </c>
      <c r="BO71" s="1">
        <v>2015.1</v>
      </c>
      <c r="BP71" s="1">
        <v>3164.1000000000004</v>
      </c>
      <c r="BQ71" s="1">
        <v>4272.7</v>
      </c>
      <c r="BR71" s="1">
        <v>1438.4</v>
      </c>
      <c r="BS71" s="1">
        <v>2928</v>
      </c>
      <c r="BT71" s="1">
        <v>4321.6000000000004</v>
      </c>
      <c r="BU71" s="1">
        <v>5449.1</v>
      </c>
      <c r="BV71" s="1">
        <v>1188</v>
      </c>
    </row>
    <row r="72" spans="1:74" ht="12.75" customHeight="1" x14ac:dyDescent="0.2">
      <c r="A72" s="1" t="s">
        <v>6</v>
      </c>
      <c r="B72" s="1">
        <v>88.5</v>
      </c>
      <c r="C72" s="1">
        <v>184.9</v>
      </c>
      <c r="D72" s="1">
        <v>279.10000000000002</v>
      </c>
      <c r="E72" s="1">
        <v>338.5</v>
      </c>
      <c r="F72" s="1">
        <v>98.5</v>
      </c>
      <c r="G72" s="1">
        <v>201</v>
      </c>
      <c r="H72" s="1">
        <v>301.5</v>
      </c>
      <c r="I72" s="1">
        <v>333.90000000000003</v>
      </c>
      <c r="J72" s="1">
        <v>102.9</v>
      </c>
      <c r="K72" s="1">
        <v>200.7</v>
      </c>
      <c r="L72" s="1">
        <v>291</v>
      </c>
      <c r="M72" s="1">
        <v>276.8</v>
      </c>
      <c r="N72" s="1">
        <v>49.2</v>
      </c>
      <c r="O72" s="1">
        <v>129.30000000000001</v>
      </c>
      <c r="P72" s="1">
        <v>241.3</v>
      </c>
      <c r="Q72" s="1">
        <v>275.10000000000002</v>
      </c>
      <c r="R72" s="1">
        <v>82.2</v>
      </c>
      <c r="S72" s="1">
        <v>193.3</v>
      </c>
      <c r="T72" s="1">
        <v>310.89999999999998</v>
      </c>
      <c r="U72" s="1">
        <v>352.5</v>
      </c>
      <c r="V72" s="1">
        <v>101.1</v>
      </c>
      <c r="W72" s="1">
        <v>183.2</v>
      </c>
      <c r="X72" s="1">
        <v>274.39999999999998</v>
      </c>
      <c r="Y72" s="1">
        <v>294.7</v>
      </c>
      <c r="Z72" s="1">
        <v>83.5</v>
      </c>
      <c r="AA72" s="1">
        <v>188.7</v>
      </c>
      <c r="AB72" s="1">
        <v>296.60000000000002</v>
      </c>
      <c r="AC72" s="1">
        <v>336.70000000000005</v>
      </c>
      <c r="AD72" s="1">
        <v>89.4</v>
      </c>
      <c r="AE72" s="1">
        <v>200.1</v>
      </c>
      <c r="AF72" s="1">
        <v>304.39999999999998</v>
      </c>
      <c r="AG72" s="1">
        <v>378</v>
      </c>
      <c r="AH72" s="1">
        <v>83.300000000000011</v>
      </c>
      <c r="AI72" s="1">
        <v>184.2</v>
      </c>
      <c r="AJ72" s="1">
        <v>301.89999999999998</v>
      </c>
      <c r="AK72" s="1">
        <v>359.3</v>
      </c>
      <c r="AL72" s="1">
        <v>127.6</v>
      </c>
      <c r="AM72" s="1">
        <v>261.7</v>
      </c>
      <c r="AN72" s="1">
        <v>408</v>
      </c>
      <c r="AO72" s="1">
        <v>498.4</v>
      </c>
      <c r="AP72" s="1">
        <v>152.30000000000001</v>
      </c>
      <c r="AQ72" s="1">
        <v>324.20000000000005</v>
      </c>
      <c r="AR72" s="1">
        <v>498.1</v>
      </c>
      <c r="AS72" s="1">
        <v>622.20000000000005</v>
      </c>
      <c r="AT72" s="1">
        <v>152.30000000000001</v>
      </c>
      <c r="AU72" s="1">
        <v>324.20000000000005</v>
      </c>
      <c r="AV72" s="1">
        <v>498.1</v>
      </c>
      <c r="AW72" s="1">
        <v>622.20000000000005</v>
      </c>
      <c r="AX72" s="1">
        <v>159.69999999999999</v>
      </c>
      <c r="AY72" s="1">
        <v>332.9</v>
      </c>
      <c r="AZ72" s="1">
        <v>517.9</v>
      </c>
      <c r="BA72" s="1">
        <v>650.5</v>
      </c>
      <c r="BB72" s="1">
        <v>190.4</v>
      </c>
      <c r="BC72" s="1">
        <v>399.6</v>
      </c>
      <c r="BD72" s="1">
        <v>619.9</v>
      </c>
      <c r="BE72" s="1">
        <v>764.3</v>
      </c>
      <c r="BF72" s="1">
        <v>172.6</v>
      </c>
      <c r="BG72" s="1">
        <v>345.1</v>
      </c>
      <c r="BH72" s="1">
        <v>520.9</v>
      </c>
      <c r="BI72" s="1">
        <v>672.7</v>
      </c>
      <c r="BJ72" s="1">
        <v>180.1</v>
      </c>
      <c r="BK72" s="1">
        <v>307</v>
      </c>
      <c r="BL72" s="1">
        <v>482.7</v>
      </c>
      <c r="BM72" s="1">
        <v>658.3</v>
      </c>
      <c r="BN72" s="1">
        <v>171.5</v>
      </c>
      <c r="BO72" s="1">
        <v>357.3</v>
      </c>
      <c r="BP72" s="1">
        <v>602.29999999999995</v>
      </c>
      <c r="BQ72" s="1">
        <v>805.5</v>
      </c>
      <c r="BR72" s="1">
        <v>371.9</v>
      </c>
      <c r="BS72" s="1">
        <v>739.59999999999991</v>
      </c>
      <c r="BT72" s="1">
        <v>997.40000000000009</v>
      </c>
      <c r="BU72" s="1">
        <v>1165.0999999999999</v>
      </c>
      <c r="BV72" s="1">
        <v>166.5</v>
      </c>
    </row>
    <row r="73" spans="1:74" ht="12.75" customHeight="1" x14ac:dyDescent="0.2">
      <c r="A73" s="1" t="s">
        <v>7</v>
      </c>
      <c r="B73" s="9">
        <v>0.19914491449144917</v>
      </c>
      <c r="C73" s="9">
        <v>0.20117506256120121</v>
      </c>
      <c r="D73" s="9">
        <v>0.20034455530830525</v>
      </c>
      <c r="E73" s="9">
        <v>0.18331979420525318</v>
      </c>
      <c r="F73" s="9">
        <v>0.19830883833299778</v>
      </c>
      <c r="G73" s="9">
        <v>0.19744597249508841</v>
      </c>
      <c r="H73" s="9">
        <v>0.19762716308337705</v>
      </c>
      <c r="I73" s="9">
        <v>0.1674691543785736</v>
      </c>
      <c r="J73" s="9">
        <v>0.18414459556191842</v>
      </c>
      <c r="K73" s="9">
        <v>0.16951013513513513</v>
      </c>
      <c r="L73" s="9">
        <v>0.16225257875662114</v>
      </c>
      <c r="M73" s="9">
        <v>0.12159016033384581</v>
      </c>
      <c r="N73" s="9">
        <v>0.11253430924062215</v>
      </c>
      <c r="O73" s="9">
        <v>0.13630613535736877</v>
      </c>
      <c r="P73" s="9">
        <v>0.16165337978160382</v>
      </c>
      <c r="Q73" s="9">
        <v>0.13875718753152427</v>
      </c>
      <c r="R73" s="9">
        <v>0.15284492376348086</v>
      </c>
      <c r="S73" s="9">
        <v>0.16536915048336043</v>
      </c>
      <c r="T73" s="9">
        <v>0.17120044052863434</v>
      </c>
      <c r="U73" s="9">
        <v>0.14745869065049153</v>
      </c>
      <c r="V73" s="9">
        <v>0.16415002435460302</v>
      </c>
      <c r="W73" s="9">
        <v>0.14237973109504934</v>
      </c>
      <c r="X73" s="9">
        <v>0.14073238280849318</v>
      </c>
      <c r="Y73" s="9">
        <v>0.11685633847495935</v>
      </c>
      <c r="Z73" s="9">
        <v>0.13153749212350346</v>
      </c>
      <c r="AA73" s="9">
        <v>0.14147548358074674</v>
      </c>
      <c r="AB73" s="9">
        <v>0.14539928427864113</v>
      </c>
      <c r="AC73" s="9">
        <v>0.12700388517973674</v>
      </c>
      <c r="AD73" s="9">
        <v>0.142175572519084</v>
      </c>
      <c r="AE73" s="9">
        <v>0.14939525160519637</v>
      </c>
      <c r="AF73" s="9">
        <v>0.1496411365647429</v>
      </c>
      <c r="AG73" s="9">
        <v>0.14259308159493003</v>
      </c>
      <c r="AH73" s="9">
        <v>0.12545180722891569</v>
      </c>
      <c r="AI73" s="9">
        <v>0.13245128352628172</v>
      </c>
      <c r="AJ73" s="9">
        <v>0.14199040541811683</v>
      </c>
      <c r="AK73" s="9">
        <v>0.12841315225160829</v>
      </c>
      <c r="AL73" s="9">
        <v>0.16802739004477216</v>
      </c>
      <c r="AM73" s="9">
        <v>0.1656014680756818</v>
      </c>
      <c r="AN73" s="9">
        <v>0.17034068136272545</v>
      </c>
      <c r="AO73" s="9">
        <v>0.15929429813346968</v>
      </c>
      <c r="AP73" s="9">
        <v>0.19595985589294906</v>
      </c>
      <c r="AQ73" s="9">
        <v>0.20045755271130899</v>
      </c>
      <c r="AR73" s="9">
        <v>0.20509758708721076</v>
      </c>
      <c r="AS73" s="9">
        <v>0.19468694264526429</v>
      </c>
      <c r="AT73" s="9">
        <v>0.19595985589294906</v>
      </c>
      <c r="AU73" s="9">
        <v>0.20045755271130899</v>
      </c>
      <c r="AV73" s="9">
        <v>0.20509758708721076</v>
      </c>
      <c r="AW73" s="9">
        <v>0.19468694264526429</v>
      </c>
      <c r="AX73" s="9">
        <v>0.18518089053803335</v>
      </c>
      <c r="AY73" s="9">
        <v>0.1906207054512139</v>
      </c>
      <c r="AZ73" s="9">
        <v>0.197400518371703</v>
      </c>
      <c r="BA73" s="9">
        <v>0.18880794125330161</v>
      </c>
      <c r="BB73" s="9">
        <v>0.20976093422937095</v>
      </c>
      <c r="BC73" s="9">
        <v>0.20980783366586161</v>
      </c>
      <c r="BD73" s="9">
        <v>0.21537018378904213</v>
      </c>
      <c r="BE73" s="9">
        <v>0.20209952932466019</v>
      </c>
      <c r="BF73" s="9">
        <v>0.18589122240172321</v>
      </c>
      <c r="BG73" s="9">
        <v>0.17864168133347136</v>
      </c>
      <c r="BH73" s="9">
        <v>0.17962688368564431</v>
      </c>
      <c r="BI73" s="9">
        <v>0.17852498606724876</v>
      </c>
      <c r="BJ73" s="9">
        <v>0.19559079061685491</v>
      </c>
      <c r="BK73" s="9">
        <v>0.17528834075596664</v>
      </c>
      <c r="BL73" s="9">
        <v>0.18288247328938395</v>
      </c>
      <c r="BM73" s="9">
        <v>0.18582921665490471</v>
      </c>
      <c r="BN73" s="9">
        <v>0.17810779935611176</v>
      </c>
      <c r="BO73" s="9">
        <v>0.17731129968736045</v>
      </c>
      <c r="BP73" s="9">
        <v>0.19035428715906574</v>
      </c>
      <c r="BQ73" s="9">
        <v>0.18852247993072296</v>
      </c>
      <c r="BR73" s="9">
        <v>0.25855116796440486</v>
      </c>
      <c r="BS73" s="9">
        <v>0.25259562841530053</v>
      </c>
      <c r="BT73" s="9">
        <v>0.23079415031469827</v>
      </c>
      <c r="BU73" s="9">
        <v>0.2138151254335578</v>
      </c>
      <c r="BV73" s="9">
        <v>0.14015151515151514</v>
      </c>
    </row>
    <row r="74" spans="1:74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</row>
  </sheetData>
  <pageMargins left="0.70866141732283472" right="0.70866141732283472" top="0.78740157480314965" bottom="0.78740157480314965" header="0.31496062992125984" footer="0.31496062992125984"/>
  <pageSetup paperSize="9" scale="63" orientation="portrait" r:id="rId1"/>
  <headerFooter>
    <oddHeader>&amp;C&amp;G</oddHeader>
    <oddFooter>&amp;A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W81"/>
  <sheetViews>
    <sheetView zoomScaleNormal="100" workbookViewId="0">
      <pane xSplit="1" ySplit="4" topLeftCell="BB5" activePane="bottomRight" state="frozen"/>
      <selection activeCell="BC15" sqref="BC15"/>
      <selection pane="topRight" activeCell="BC15" sqref="BC15"/>
      <selection pane="bottomLeft" activeCell="BC15" sqref="BC15"/>
      <selection pane="bottomRight"/>
    </sheetView>
  </sheetViews>
  <sheetFormatPr baseColWidth="10" defaultColWidth="11.42578125" defaultRowHeight="12.75" outlineLevelCol="1" x14ac:dyDescent="0.2"/>
  <cols>
    <col min="1" max="1" width="49.140625" style="4" customWidth="1"/>
    <col min="2" max="61" width="11.42578125" style="4" hidden="1" customWidth="1" outlineLevel="1"/>
    <col min="62" max="65" width="0" style="4" hidden="1" customWidth="1" outlineLevel="1"/>
    <col min="66" max="66" width="11.42578125" style="4" collapsed="1"/>
    <col min="67" max="16384" width="11.42578125" style="4"/>
  </cols>
  <sheetData>
    <row r="1" spans="1:74" ht="15.75" x14ac:dyDescent="0.25">
      <c r="A1" s="3" t="s">
        <v>64</v>
      </c>
    </row>
    <row r="3" spans="1:74" x14ac:dyDescent="0.2">
      <c r="A3" s="5"/>
      <c r="B3" s="5"/>
      <c r="C3" s="8">
        <v>2006</v>
      </c>
      <c r="D3" s="5"/>
      <c r="E3" s="5"/>
      <c r="F3" s="6"/>
      <c r="G3" s="7">
        <v>2007</v>
      </c>
      <c r="H3" s="6"/>
      <c r="I3" s="6"/>
      <c r="J3" s="5"/>
      <c r="K3" s="8">
        <v>2008</v>
      </c>
      <c r="L3" s="5"/>
      <c r="M3" s="5"/>
      <c r="N3" s="6"/>
      <c r="O3" s="7">
        <v>2009</v>
      </c>
      <c r="P3" s="6"/>
      <c r="Q3" s="6"/>
      <c r="R3" s="5"/>
      <c r="S3" s="8">
        <v>2010</v>
      </c>
      <c r="T3" s="5"/>
      <c r="U3" s="5"/>
      <c r="V3" s="6"/>
      <c r="W3" s="7">
        <v>2011</v>
      </c>
      <c r="X3" s="6"/>
      <c r="Y3" s="6"/>
      <c r="Z3" s="5"/>
      <c r="AA3" s="8">
        <v>2012</v>
      </c>
      <c r="AB3" s="5"/>
      <c r="AC3" s="5"/>
      <c r="AD3" s="6"/>
      <c r="AE3" s="7">
        <v>2013</v>
      </c>
      <c r="AF3" s="6"/>
      <c r="AG3" s="6"/>
      <c r="AH3" s="5"/>
      <c r="AI3" s="8">
        <v>2014</v>
      </c>
      <c r="AJ3" s="5"/>
      <c r="AK3" s="5"/>
      <c r="AL3" s="6"/>
      <c r="AM3" s="7">
        <v>2015</v>
      </c>
      <c r="AN3" s="6"/>
      <c r="AO3" s="6"/>
      <c r="AP3" s="5"/>
      <c r="AQ3" s="8">
        <v>2016</v>
      </c>
      <c r="AR3" s="8" t="s">
        <v>112</v>
      </c>
      <c r="AS3" s="5"/>
      <c r="AT3" s="6"/>
      <c r="AU3" s="7">
        <v>2016</v>
      </c>
      <c r="AV3" s="7" t="s">
        <v>117</v>
      </c>
      <c r="AW3" s="6"/>
      <c r="AX3" s="5"/>
      <c r="AY3" s="8">
        <v>2017</v>
      </c>
      <c r="AZ3" s="8"/>
      <c r="BA3" s="8"/>
      <c r="BB3" s="6"/>
      <c r="BC3" s="7">
        <v>2018</v>
      </c>
      <c r="BD3" s="7"/>
      <c r="BE3" s="6"/>
      <c r="BF3" s="5"/>
      <c r="BG3" s="8">
        <v>2019</v>
      </c>
      <c r="BH3" s="8"/>
      <c r="BI3" s="5"/>
      <c r="BJ3" s="6"/>
      <c r="BK3" s="7">
        <v>2020</v>
      </c>
      <c r="BL3" s="7"/>
      <c r="BM3" s="6"/>
      <c r="BN3" s="89">
        <v>2021</v>
      </c>
      <c r="BO3" s="90"/>
      <c r="BP3" s="90"/>
      <c r="BQ3" s="90"/>
      <c r="BR3" s="87">
        <v>2022</v>
      </c>
      <c r="BS3" s="88"/>
      <c r="BT3" s="88"/>
      <c r="BU3" s="88"/>
      <c r="BV3" s="80">
        <v>2023</v>
      </c>
    </row>
    <row r="4" spans="1:74" x14ac:dyDescent="0.2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</v>
      </c>
      <c r="S4" s="15" t="s">
        <v>2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  <c r="AI4" s="15" t="s">
        <v>2</v>
      </c>
      <c r="AJ4" s="15" t="s">
        <v>3</v>
      </c>
      <c r="AK4" s="15" t="s">
        <v>4</v>
      </c>
      <c r="AL4" s="15" t="s">
        <v>1</v>
      </c>
      <c r="AM4" s="15" t="s">
        <v>2</v>
      </c>
      <c r="AN4" s="15" t="s">
        <v>3</v>
      </c>
      <c r="AO4" s="15" t="s">
        <v>4</v>
      </c>
      <c r="AP4" s="15" t="s">
        <v>1</v>
      </c>
      <c r="AQ4" s="15" t="s">
        <v>2</v>
      </c>
      <c r="AR4" s="15" t="s">
        <v>3</v>
      </c>
      <c r="AS4" s="15" t="s">
        <v>4</v>
      </c>
      <c r="AT4" s="15" t="s">
        <v>1</v>
      </c>
      <c r="AU4" s="15" t="s">
        <v>2</v>
      </c>
      <c r="AV4" s="15" t="s">
        <v>3</v>
      </c>
      <c r="AW4" s="15" t="s">
        <v>4</v>
      </c>
      <c r="AX4" s="15" t="s">
        <v>1</v>
      </c>
      <c r="AY4" s="15" t="s">
        <v>2</v>
      </c>
      <c r="AZ4" s="15" t="s">
        <v>3</v>
      </c>
      <c r="BA4" s="15" t="s">
        <v>4</v>
      </c>
      <c r="BB4" s="15" t="s">
        <v>1</v>
      </c>
      <c r="BC4" s="15" t="s">
        <v>2</v>
      </c>
      <c r="BD4" s="15" t="s">
        <v>3</v>
      </c>
      <c r="BE4" s="15" t="s">
        <v>4</v>
      </c>
      <c r="BF4" s="15" t="s">
        <v>1</v>
      </c>
      <c r="BG4" s="15" t="s">
        <v>2</v>
      </c>
      <c r="BH4" s="15" t="s">
        <v>3</v>
      </c>
      <c r="BI4" s="15" t="s">
        <v>4</v>
      </c>
      <c r="BJ4" s="15" t="s">
        <v>1</v>
      </c>
      <c r="BK4" s="15" t="s">
        <v>2</v>
      </c>
      <c r="BL4" s="15" t="s">
        <v>3</v>
      </c>
      <c r="BM4" s="15" t="s">
        <v>4</v>
      </c>
      <c r="BN4" s="15" t="s">
        <v>1</v>
      </c>
      <c r="BO4" s="15" t="s">
        <v>2</v>
      </c>
      <c r="BP4" s="15" t="s">
        <v>3</v>
      </c>
      <c r="BQ4" s="15" t="s">
        <v>4</v>
      </c>
      <c r="BR4" s="15" t="s">
        <v>1</v>
      </c>
      <c r="BS4" s="15" t="s">
        <v>2</v>
      </c>
      <c r="BT4" s="15" t="s">
        <v>3</v>
      </c>
      <c r="BU4" s="15" t="s">
        <v>4</v>
      </c>
      <c r="BV4" s="15" t="s">
        <v>1</v>
      </c>
    </row>
    <row r="5" spans="1:74" x14ac:dyDescent="0.2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J5" s="2"/>
      <c r="BK5" s="2"/>
      <c r="BL5" s="2"/>
      <c r="BM5" s="2"/>
      <c r="BR5" s="2"/>
      <c r="BS5" s="2"/>
      <c r="BT5" s="2"/>
      <c r="BU5" s="2"/>
      <c r="BV5" s="2"/>
    </row>
    <row r="6" spans="1:74" ht="12.75" customHeight="1" x14ac:dyDescent="0.2">
      <c r="A6" s="14" t="s">
        <v>65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</row>
    <row r="7" spans="1:74" ht="12.75" customHeight="1" x14ac:dyDescent="0.2">
      <c r="A7" s="1" t="s">
        <v>5</v>
      </c>
      <c r="B7" s="1">
        <v>323</v>
      </c>
      <c r="C7" s="1">
        <v>327.3</v>
      </c>
      <c r="D7" s="1">
        <v>321.2</v>
      </c>
      <c r="E7" s="1">
        <v>315.39999999999998</v>
      </c>
      <c r="F7" s="1">
        <v>348</v>
      </c>
      <c r="G7" s="1">
        <v>353.6</v>
      </c>
      <c r="H7" s="1">
        <v>341.1</v>
      </c>
      <c r="I7" s="1">
        <v>318.3</v>
      </c>
      <c r="J7" s="1">
        <v>360.3</v>
      </c>
      <c r="K7" s="1">
        <v>380.6</v>
      </c>
      <c r="L7" s="1">
        <v>370.6</v>
      </c>
      <c r="M7" s="1">
        <v>297.10000000000002</v>
      </c>
      <c r="N7" s="1">
        <v>264.89999999999998</v>
      </c>
      <c r="O7" s="1">
        <v>304.89999999999998</v>
      </c>
      <c r="P7" s="1">
        <v>343.9</v>
      </c>
      <c r="Q7" s="1">
        <v>325.10000000000002</v>
      </c>
      <c r="R7" s="1">
        <v>367</v>
      </c>
      <c r="S7" s="1">
        <v>406.5</v>
      </c>
      <c r="T7" s="1">
        <v>421.3</v>
      </c>
      <c r="U7" s="1">
        <v>385.70000000000005</v>
      </c>
      <c r="V7" s="1">
        <v>410.5</v>
      </c>
      <c r="W7" s="1">
        <v>421.1</v>
      </c>
      <c r="X7" s="1">
        <v>405.2</v>
      </c>
      <c r="Y7" s="1">
        <v>357</v>
      </c>
      <c r="Z7" s="1">
        <v>401</v>
      </c>
      <c r="AA7" s="1">
        <v>422.9</v>
      </c>
      <c r="AB7" s="1">
        <v>432.1</v>
      </c>
      <c r="AC7" s="1">
        <v>392</v>
      </c>
      <c r="AD7" s="1">
        <v>402.1</v>
      </c>
      <c r="AE7" s="1">
        <v>437.2</v>
      </c>
      <c r="AF7" s="1">
        <v>429.4</v>
      </c>
      <c r="AG7" s="1">
        <v>403.50000000000023</v>
      </c>
      <c r="AH7" s="1">
        <v>425.3</v>
      </c>
      <c r="AI7" s="1">
        <v>441.2</v>
      </c>
      <c r="AJ7" s="1">
        <v>447.5</v>
      </c>
      <c r="AK7" s="1">
        <v>419.59999999999991</v>
      </c>
      <c r="AL7" s="1">
        <v>474.8</v>
      </c>
      <c r="AM7" s="1">
        <v>506.3</v>
      </c>
      <c r="AN7" s="1">
        <v>501.9</v>
      </c>
      <c r="AO7" s="1">
        <v>460.29999999999995</v>
      </c>
      <c r="AP7" s="1">
        <v>491.3</v>
      </c>
      <c r="AQ7" s="1">
        <v>514.4</v>
      </c>
      <c r="AR7" s="1">
        <v>503.1</v>
      </c>
      <c r="AS7" s="1">
        <v>492.3</v>
      </c>
      <c r="AT7" s="1">
        <v>491.3</v>
      </c>
      <c r="AU7" s="1">
        <v>514.4</v>
      </c>
      <c r="AV7" s="1">
        <v>503.1</v>
      </c>
      <c r="AW7" s="1">
        <v>492.3</v>
      </c>
      <c r="AX7" s="1">
        <v>555.6</v>
      </c>
      <c r="AY7" s="1">
        <v>548.70000000000005</v>
      </c>
      <c r="AZ7" s="1">
        <v>559.29999999999995</v>
      </c>
      <c r="BA7" s="1">
        <v>536.6</v>
      </c>
      <c r="BB7" s="1">
        <v>605.79999999999995</v>
      </c>
      <c r="BC7" s="1">
        <v>653.79999999999995</v>
      </c>
      <c r="BD7" s="1">
        <v>634.9</v>
      </c>
      <c r="BE7" s="1">
        <v>605.1</v>
      </c>
      <c r="BF7" s="1">
        <v>604.9</v>
      </c>
      <c r="BG7" s="1">
        <v>650</v>
      </c>
      <c r="BH7" s="1">
        <v>633.29999999999995</v>
      </c>
      <c r="BI7" s="1">
        <v>564.79999999999995</v>
      </c>
      <c r="BJ7" s="1">
        <v>590</v>
      </c>
      <c r="BK7" s="1">
        <v>533</v>
      </c>
      <c r="BL7" s="1">
        <v>547.70000000000005</v>
      </c>
      <c r="BM7" s="1">
        <v>573.29999999999995</v>
      </c>
      <c r="BN7" s="1">
        <v>612.79999999999995</v>
      </c>
      <c r="BO7" s="1">
        <v>648.70000000000005</v>
      </c>
      <c r="BP7" s="1">
        <v>680.2</v>
      </c>
      <c r="BQ7" s="1">
        <v>657.39999999999986</v>
      </c>
      <c r="BR7" s="1">
        <v>920.9</v>
      </c>
      <c r="BS7" s="1">
        <v>936.30000000000007</v>
      </c>
      <c r="BT7" s="1">
        <v>889.6</v>
      </c>
      <c r="BU7" s="1">
        <v>706.0999999999998</v>
      </c>
      <c r="BV7" s="1">
        <v>760.3</v>
      </c>
    </row>
    <row r="8" spans="1:74" ht="12.75" customHeight="1" x14ac:dyDescent="0.2">
      <c r="A8" s="1" t="s">
        <v>6</v>
      </c>
      <c r="B8" s="1">
        <v>64.8</v>
      </c>
      <c r="C8" s="1">
        <v>67</v>
      </c>
      <c r="D8" s="1">
        <v>63.2</v>
      </c>
      <c r="E8" s="1">
        <v>36.9</v>
      </c>
      <c r="F8" s="1">
        <v>64.3</v>
      </c>
      <c r="G8" s="1">
        <v>68</v>
      </c>
      <c r="H8" s="1">
        <v>68.3</v>
      </c>
      <c r="I8" s="1">
        <v>26.3</v>
      </c>
      <c r="J8" s="1">
        <v>64.8</v>
      </c>
      <c r="K8" s="1">
        <v>60.5</v>
      </c>
      <c r="L8" s="1">
        <v>61</v>
      </c>
      <c r="M8" s="1">
        <v>-18.399999999999999</v>
      </c>
      <c r="N8" s="1">
        <v>27.7</v>
      </c>
      <c r="O8" s="1">
        <v>37.200000000000003</v>
      </c>
      <c r="P8" s="1">
        <v>69.400000000000006</v>
      </c>
      <c r="Q8" s="1">
        <v>23.6</v>
      </c>
      <c r="R8" s="1">
        <v>62.1</v>
      </c>
      <c r="S8" s="1">
        <v>73.3</v>
      </c>
      <c r="T8" s="1">
        <v>77.900000000000006</v>
      </c>
      <c r="U8" s="1">
        <v>16.599999999999994</v>
      </c>
      <c r="V8" s="1">
        <v>75.099999999999994</v>
      </c>
      <c r="W8" s="1">
        <v>50.1</v>
      </c>
      <c r="X8" s="1">
        <v>52</v>
      </c>
      <c r="Y8" s="1">
        <v>5.7</v>
      </c>
      <c r="Z8" s="1">
        <v>49.4</v>
      </c>
      <c r="AA8" s="1">
        <v>59.9</v>
      </c>
      <c r="AB8" s="1">
        <v>57.4</v>
      </c>
      <c r="AC8" s="1">
        <v>22.6</v>
      </c>
      <c r="AD8" s="1">
        <v>53.7</v>
      </c>
      <c r="AE8" s="1">
        <v>66.3</v>
      </c>
      <c r="AF8" s="1">
        <v>59.2</v>
      </c>
      <c r="AG8" s="1">
        <v>51</v>
      </c>
      <c r="AH8" s="1">
        <v>49.1</v>
      </c>
      <c r="AI8" s="1">
        <v>57.4</v>
      </c>
      <c r="AJ8" s="1">
        <v>69.5</v>
      </c>
      <c r="AK8" s="1">
        <v>33.800000000000011</v>
      </c>
      <c r="AL8" s="1">
        <v>67.7</v>
      </c>
      <c r="AM8" s="1">
        <v>77.3</v>
      </c>
      <c r="AN8" s="1">
        <v>81.599999999999994</v>
      </c>
      <c r="AO8" s="1">
        <v>49.599999999999994</v>
      </c>
      <c r="AP8" s="1">
        <v>87.9</v>
      </c>
      <c r="AQ8" s="1">
        <v>93.7</v>
      </c>
      <c r="AR8" s="1">
        <v>100.7</v>
      </c>
      <c r="AS8" s="1">
        <v>78.900000000000006</v>
      </c>
      <c r="AT8" s="1">
        <v>87.9</v>
      </c>
      <c r="AU8" s="1">
        <v>93.7</v>
      </c>
      <c r="AV8" s="1">
        <v>100.7</v>
      </c>
      <c r="AW8" s="1">
        <v>78.900000000000006</v>
      </c>
      <c r="AX8" s="1">
        <v>107.4</v>
      </c>
      <c r="AY8" s="1">
        <v>110.8</v>
      </c>
      <c r="AZ8" s="1">
        <v>128</v>
      </c>
      <c r="BA8" s="1">
        <v>98.7</v>
      </c>
      <c r="BB8" s="1">
        <v>148.5</v>
      </c>
      <c r="BC8" s="1">
        <v>176.6</v>
      </c>
      <c r="BD8" s="1">
        <v>173.4</v>
      </c>
      <c r="BE8" s="1">
        <v>118.1</v>
      </c>
      <c r="BF8" s="1">
        <v>128.1</v>
      </c>
      <c r="BG8" s="1">
        <v>119.8</v>
      </c>
      <c r="BH8" s="1">
        <v>127.1</v>
      </c>
      <c r="BI8" s="1">
        <v>103.5</v>
      </c>
      <c r="BJ8" s="1">
        <v>118.6</v>
      </c>
      <c r="BK8" s="1">
        <v>68.099999999999994</v>
      </c>
      <c r="BL8" s="1">
        <v>90.5</v>
      </c>
      <c r="BM8" s="1">
        <v>110.60000000000002</v>
      </c>
      <c r="BN8" s="1">
        <v>122</v>
      </c>
      <c r="BO8" s="1">
        <v>133.6</v>
      </c>
      <c r="BP8" s="1">
        <v>160.5</v>
      </c>
      <c r="BQ8" s="1">
        <v>136.79999999999995</v>
      </c>
      <c r="BR8" s="1">
        <v>279.3</v>
      </c>
      <c r="BS8" s="1">
        <v>276.49999999999994</v>
      </c>
      <c r="BT8" s="1">
        <v>197.5</v>
      </c>
      <c r="BU8" s="1">
        <v>123.19999999999987</v>
      </c>
      <c r="BV8" s="1">
        <v>95.7</v>
      </c>
    </row>
    <row r="9" spans="1:74" ht="12.75" customHeight="1" x14ac:dyDescent="0.2">
      <c r="A9" s="1" t="s">
        <v>7</v>
      </c>
      <c r="B9" s="9">
        <v>0.20061919504643966</v>
      </c>
      <c r="C9" s="9">
        <v>0.20470516345860065</v>
      </c>
      <c r="D9" s="9">
        <v>0.19676214196762143</v>
      </c>
      <c r="E9" s="9">
        <v>0.11699429296131897</v>
      </c>
      <c r="F9" s="9">
        <v>0.185</v>
      </c>
      <c r="G9" s="9">
        <v>0.19230769230769229</v>
      </c>
      <c r="H9" s="9">
        <v>0.20023453532688359</v>
      </c>
      <c r="I9" s="9">
        <v>8.2626453031731065E-2</v>
      </c>
      <c r="J9" s="9">
        <v>0.17985012489592006</v>
      </c>
      <c r="K9" s="9">
        <v>0.15895953757225434</v>
      </c>
      <c r="L9" s="9">
        <v>0.16459794927145169</v>
      </c>
      <c r="M9" s="9">
        <v>-6.1932009424436205E-2</v>
      </c>
      <c r="N9" s="9">
        <v>0.10456776141940355</v>
      </c>
      <c r="O9" s="9">
        <v>0.12200721548048542</v>
      </c>
      <c r="P9" s="9">
        <v>0.2018028496656005</v>
      </c>
      <c r="Q9" s="9">
        <v>7.2593048292832973E-2</v>
      </c>
      <c r="R9" s="9">
        <v>0.16920980926430518</v>
      </c>
      <c r="S9" s="9">
        <v>0.18031980319803198</v>
      </c>
      <c r="T9" s="9">
        <v>0.18490386897697603</v>
      </c>
      <c r="U9" s="9">
        <v>4.3038631060409623E-2</v>
      </c>
      <c r="V9" s="9">
        <v>0.18294762484774663</v>
      </c>
      <c r="W9" s="9">
        <v>0.11897411541201615</v>
      </c>
      <c r="X9" s="9">
        <v>0.12833168805528133</v>
      </c>
      <c r="Y9" s="9">
        <v>1.6E-2</v>
      </c>
      <c r="Z9" s="9">
        <v>0.12319201995012469</v>
      </c>
      <c r="AA9" s="9">
        <v>0.14164104989359186</v>
      </c>
      <c r="AB9" s="9">
        <v>0.13283962045822725</v>
      </c>
      <c r="AC9" s="9">
        <v>5.76530612244898E-2</v>
      </c>
      <c r="AD9" s="9">
        <v>0.13354886844068639</v>
      </c>
      <c r="AE9" s="9">
        <v>0.15164684354986277</v>
      </c>
      <c r="AF9" s="9">
        <v>0.13786679087098277</v>
      </c>
      <c r="AG9" s="9">
        <v>0.1263940520446096</v>
      </c>
      <c r="AH9" s="9">
        <v>0.11544791911591817</v>
      </c>
      <c r="AI9" s="9">
        <v>0.13009972801450589</v>
      </c>
      <c r="AJ9" s="9">
        <v>0.1553072625698324</v>
      </c>
      <c r="AK9" s="9">
        <v>8.0552907530981932E-2</v>
      </c>
      <c r="AL9" s="9">
        <v>0.14258635214827295</v>
      </c>
      <c r="AM9" s="9">
        <v>0.15267627888603594</v>
      </c>
      <c r="AN9" s="9">
        <v>0.1625821876867902</v>
      </c>
      <c r="AO9" s="9">
        <v>0.10775581142733</v>
      </c>
      <c r="AP9" s="9">
        <v>0.17891308772644007</v>
      </c>
      <c r="AQ9" s="9">
        <v>0.18215396578538104</v>
      </c>
      <c r="AR9" s="9">
        <v>0.20015901411250248</v>
      </c>
      <c r="AS9" s="9">
        <v>0.1602681291895186</v>
      </c>
      <c r="AT9" s="9">
        <v>0.17891308772644007</v>
      </c>
      <c r="AU9" s="9">
        <v>0.18215396578538104</v>
      </c>
      <c r="AV9" s="9">
        <v>0.20015901411250248</v>
      </c>
      <c r="AW9" s="9">
        <v>0.1602681291895186</v>
      </c>
      <c r="AX9" s="9">
        <v>0.19330453563714903</v>
      </c>
      <c r="AY9" s="9">
        <v>0.20200000000000001</v>
      </c>
      <c r="AZ9" s="9">
        <v>0.22900000000000001</v>
      </c>
      <c r="BA9" s="9">
        <v>0.184</v>
      </c>
      <c r="BB9" s="9">
        <v>0.245</v>
      </c>
      <c r="BC9" s="9">
        <v>0.27</v>
      </c>
      <c r="BD9" s="9">
        <v>0.27300000000000002</v>
      </c>
      <c r="BE9" s="9">
        <v>0.19500000000000001</v>
      </c>
      <c r="BF9" s="9">
        <v>0.21199999999999999</v>
      </c>
      <c r="BG9" s="9">
        <v>0.184</v>
      </c>
      <c r="BH9" s="9">
        <v>0.20100000000000001</v>
      </c>
      <c r="BI9" s="9">
        <v>0.183</v>
      </c>
      <c r="BJ9" s="9">
        <v>0.20100000000000001</v>
      </c>
      <c r="BK9" s="9">
        <v>0.128</v>
      </c>
      <c r="BL9" s="9">
        <v>0.16500000000000001</v>
      </c>
      <c r="BM9" s="9">
        <v>0.193</v>
      </c>
      <c r="BN9" s="9">
        <v>0.19908616187989558</v>
      </c>
      <c r="BO9" s="9">
        <v>0.20599999999999999</v>
      </c>
      <c r="BP9" s="9">
        <v>0.23596001176124673</v>
      </c>
      <c r="BQ9" s="9">
        <v>0.20809248554913293</v>
      </c>
      <c r="BR9" s="9">
        <v>0.30329025952872191</v>
      </c>
      <c r="BS9" s="9">
        <v>0.295311331838086</v>
      </c>
      <c r="BT9" s="9">
        <v>0.22200989208633093</v>
      </c>
      <c r="BU9" s="9">
        <v>0.17447953547656125</v>
      </c>
      <c r="BV9" s="9">
        <v>0.12587136656582928</v>
      </c>
    </row>
    <row r="10" spans="1:74" ht="12.75" customHeight="1" x14ac:dyDescent="0.2">
      <c r="A10" s="1" t="s">
        <v>8</v>
      </c>
      <c r="B10" s="1">
        <v>44.2</v>
      </c>
      <c r="C10" s="1">
        <v>45.7</v>
      </c>
      <c r="D10" s="1">
        <v>42.1</v>
      </c>
      <c r="E10" s="1">
        <v>15.8</v>
      </c>
      <c r="F10" s="1">
        <v>43.8</v>
      </c>
      <c r="G10" s="1">
        <v>47.4</v>
      </c>
      <c r="H10" s="1">
        <v>47.9</v>
      </c>
      <c r="I10" s="1">
        <v>5.5</v>
      </c>
      <c r="J10" s="1">
        <v>45.1</v>
      </c>
      <c r="K10" s="1">
        <v>39.200000000000003</v>
      </c>
      <c r="L10" s="1">
        <v>40.6</v>
      </c>
      <c r="M10" s="1">
        <v>-38.6</v>
      </c>
      <c r="N10" s="1">
        <v>5.5</v>
      </c>
      <c r="O10" s="1">
        <v>14.3</v>
      </c>
      <c r="P10" s="1">
        <v>46.1</v>
      </c>
      <c r="Q10" s="1">
        <v>-32.4</v>
      </c>
      <c r="R10" s="1">
        <v>44.9</v>
      </c>
      <c r="S10" s="1">
        <v>55.8</v>
      </c>
      <c r="T10" s="1">
        <v>59.7</v>
      </c>
      <c r="U10" s="1">
        <v>-10.399999999999977</v>
      </c>
      <c r="V10" s="1">
        <v>56.8</v>
      </c>
      <c r="W10" s="1">
        <v>31.1</v>
      </c>
      <c r="X10" s="1">
        <v>32.200000000000003</v>
      </c>
      <c r="Y10" s="1">
        <v>-16.8</v>
      </c>
      <c r="Z10" s="1">
        <v>29.1</v>
      </c>
      <c r="AA10" s="1">
        <v>39.4</v>
      </c>
      <c r="AB10" s="1">
        <v>36.200000000000003</v>
      </c>
      <c r="AC10" s="1">
        <v>1.7000000000000028</v>
      </c>
      <c r="AD10" s="1">
        <v>34.1</v>
      </c>
      <c r="AE10" s="1">
        <v>46.4</v>
      </c>
      <c r="AF10" s="1">
        <v>39.6</v>
      </c>
      <c r="AG10" s="1">
        <v>31</v>
      </c>
      <c r="AH10" s="1">
        <v>29.5</v>
      </c>
      <c r="AI10" s="1">
        <v>37.5</v>
      </c>
      <c r="AJ10" s="1">
        <v>48.9</v>
      </c>
      <c r="AK10" s="1">
        <v>13</v>
      </c>
      <c r="AL10" s="1">
        <v>47.6</v>
      </c>
      <c r="AM10" s="1">
        <v>56.7</v>
      </c>
      <c r="AN10" s="1">
        <v>61.5</v>
      </c>
      <c r="AO10" s="1">
        <v>28.699999999999989</v>
      </c>
      <c r="AP10" s="1">
        <v>68</v>
      </c>
      <c r="AQ10" s="1">
        <v>74</v>
      </c>
      <c r="AR10" s="1">
        <v>81</v>
      </c>
      <c r="AS10" s="1">
        <v>57.800000000000011</v>
      </c>
      <c r="AT10" s="1">
        <v>68</v>
      </c>
      <c r="AU10" s="1">
        <v>74</v>
      </c>
      <c r="AV10" s="1">
        <v>81</v>
      </c>
      <c r="AW10" s="1">
        <v>57.800000000000011</v>
      </c>
      <c r="AX10" s="1">
        <v>86.7</v>
      </c>
      <c r="AY10" s="1">
        <v>89.8</v>
      </c>
      <c r="AZ10" s="1">
        <v>107.4</v>
      </c>
      <c r="BA10" s="1">
        <v>78.3</v>
      </c>
      <c r="BB10" s="1">
        <v>128.69999999999999</v>
      </c>
      <c r="BC10" s="1">
        <v>156.30000000000001</v>
      </c>
      <c r="BD10" s="1">
        <v>153.4</v>
      </c>
      <c r="BE10" s="1">
        <v>98.3</v>
      </c>
      <c r="BF10" s="1">
        <v>105.9</v>
      </c>
      <c r="BG10" s="1">
        <v>96.9</v>
      </c>
      <c r="BH10" s="1">
        <v>102</v>
      </c>
      <c r="BI10" s="1">
        <v>70.5</v>
      </c>
      <c r="BJ10" s="1">
        <v>90.1</v>
      </c>
      <c r="BK10" s="1">
        <v>40.400000000000006</v>
      </c>
      <c r="BL10" s="1">
        <v>62.9</v>
      </c>
      <c r="BM10" s="1">
        <v>83.4</v>
      </c>
      <c r="BN10" s="1">
        <v>95.2</v>
      </c>
      <c r="BO10" s="1">
        <v>105.9</v>
      </c>
      <c r="BP10" s="1">
        <v>134.4</v>
      </c>
      <c r="BQ10" s="1">
        <v>85.500000000000014</v>
      </c>
      <c r="BR10" s="1">
        <v>251.7</v>
      </c>
      <c r="BS10" s="1">
        <v>247.90000000000003</v>
      </c>
      <c r="BT10" s="1">
        <v>163.20000000000005</v>
      </c>
      <c r="BU10" s="1">
        <v>90.099999999999909</v>
      </c>
      <c r="BV10" s="1">
        <v>62.4</v>
      </c>
    </row>
    <row r="11" spans="1:74" ht="12.75" customHeight="1" x14ac:dyDescent="0.2">
      <c r="A11" s="1" t="s">
        <v>9</v>
      </c>
      <c r="B11" s="9">
        <v>0.1368421052631579</v>
      </c>
      <c r="C11" s="9">
        <v>0.13962725328444853</v>
      </c>
      <c r="D11" s="9">
        <v>0.13107098381070983</v>
      </c>
      <c r="E11" s="9">
        <v>5.0095117311350669E-2</v>
      </c>
      <c r="F11" s="9">
        <v>0.126</v>
      </c>
      <c r="G11" s="9">
        <v>0.1340497737556561</v>
      </c>
      <c r="H11" s="9">
        <v>0.14042802697156259</v>
      </c>
      <c r="I11" s="9">
        <v>1.7279296261388626E-2</v>
      </c>
      <c r="J11" s="9">
        <v>0.12517346655564807</v>
      </c>
      <c r="K11" s="9">
        <v>0.10299527062532843</v>
      </c>
      <c r="L11" s="9">
        <v>0.10955207771181867</v>
      </c>
      <c r="M11" s="9">
        <v>-0.12992258498821946</v>
      </c>
      <c r="N11" s="9">
        <v>2.0762551906379767E-2</v>
      </c>
      <c r="O11" s="9">
        <v>4.690062315513284E-2</v>
      </c>
      <c r="P11" s="9">
        <v>0.13405059610351847</v>
      </c>
      <c r="Q11" s="9">
        <v>-9.966164257151644E-2</v>
      </c>
      <c r="R11" s="9">
        <v>0.1223433242506812</v>
      </c>
      <c r="S11" s="9">
        <v>0.13726937269372694</v>
      </c>
      <c r="T11" s="9">
        <v>0.14170424875385712</v>
      </c>
      <c r="U11" s="9">
        <v>-2.696396162820839E-2</v>
      </c>
      <c r="V11" s="9">
        <v>0.13836784409257002</v>
      </c>
      <c r="W11" s="9">
        <v>7.3854191403467107E-2</v>
      </c>
      <c r="X11" s="9">
        <v>7.946692991115499E-2</v>
      </c>
      <c r="Y11" s="9">
        <v>-4.7E-2</v>
      </c>
      <c r="Z11" s="9">
        <v>7.2568578553615967E-2</v>
      </c>
      <c r="AA11" s="9">
        <v>9.3166233152045405E-2</v>
      </c>
      <c r="AB11" s="9">
        <v>8.3776903494561447E-2</v>
      </c>
      <c r="AC11" s="9">
        <v>4.3367346938775579E-3</v>
      </c>
      <c r="AD11" s="9">
        <v>8.4804774931609053E-2</v>
      </c>
      <c r="AE11" s="9">
        <v>0.10612991765782251</v>
      </c>
      <c r="AF11" s="9">
        <v>9.2221704704238475E-2</v>
      </c>
      <c r="AG11" s="9">
        <v>7.6827757125154855E-2</v>
      </c>
      <c r="AH11" s="9">
        <v>6.9362802727486475E-2</v>
      </c>
      <c r="AI11" s="9">
        <v>8.4995466908431558E-2</v>
      </c>
      <c r="AJ11" s="9">
        <v>0.10927374301675977</v>
      </c>
      <c r="AK11" s="9">
        <v>3.0981887511916117E-2</v>
      </c>
      <c r="AL11" s="9">
        <v>0.10025273799494525</v>
      </c>
      <c r="AM11" s="9">
        <v>0.11198893936401344</v>
      </c>
      <c r="AN11" s="9">
        <v>0.12253436939629408</v>
      </c>
      <c r="AO11" s="9">
        <v>6.2350640886378428E-2</v>
      </c>
      <c r="AP11" s="9">
        <v>0.13840830449826988</v>
      </c>
      <c r="AQ11" s="9">
        <v>0.14385692068429237</v>
      </c>
      <c r="AR11" s="9">
        <v>0.16100178890876565</v>
      </c>
      <c r="AS11" s="9">
        <v>0.11740808450132036</v>
      </c>
      <c r="AT11" s="9">
        <v>0.13840830449826988</v>
      </c>
      <c r="AU11" s="9">
        <v>0.14385692068429237</v>
      </c>
      <c r="AV11" s="9">
        <v>0.16100178890876565</v>
      </c>
      <c r="AW11" s="9">
        <v>0.11740808450132036</v>
      </c>
      <c r="AX11" s="9">
        <v>0.15604751619870411</v>
      </c>
      <c r="AY11" s="9">
        <v>0.16400000000000001</v>
      </c>
      <c r="AZ11" s="9">
        <v>0.192</v>
      </c>
      <c r="BA11" s="9">
        <v>0.14599999999999999</v>
      </c>
      <c r="BB11" s="9">
        <v>0.21199999999999999</v>
      </c>
      <c r="BC11" s="9">
        <v>0.23899999999999999</v>
      </c>
      <c r="BD11" s="9">
        <v>0.24199999999999999</v>
      </c>
      <c r="BE11" s="9">
        <v>0.16200000000000001</v>
      </c>
      <c r="BF11" s="9">
        <v>0.17499999999999999</v>
      </c>
      <c r="BG11" s="9">
        <v>0.14899999999999999</v>
      </c>
      <c r="BH11" s="9">
        <v>0.161</v>
      </c>
      <c r="BI11" s="9">
        <v>0.125</v>
      </c>
      <c r="BJ11" s="9">
        <v>0.153</v>
      </c>
      <c r="BK11" s="9">
        <v>7.5999999999999998E-2</v>
      </c>
      <c r="BL11" s="9">
        <v>0.115</v>
      </c>
      <c r="BM11" s="9">
        <v>0.14499999999999999</v>
      </c>
      <c r="BN11" s="9">
        <v>0.1553524804177546</v>
      </c>
      <c r="BO11" s="9">
        <v>0.16300000000000001</v>
      </c>
      <c r="BP11" s="9">
        <v>0.19758894442810937</v>
      </c>
      <c r="BQ11" s="9">
        <v>0.13005780346820814</v>
      </c>
      <c r="BR11" s="9">
        <v>0.27331957867303724</v>
      </c>
      <c r="BS11" s="9">
        <v>0.26476556659190431</v>
      </c>
      <c r="BT11" s="9">
        <v>0.183453237410072</v>
      </c>
      <c r="BU11" s="9">
        <v>0.12760232261719295</v>
      </c>
      <c r="BV11" s="9">
        <v>8.2072865973957645E-2</v>
      </c>
    </row>
    <row r="12" spans="1:74" ht="12.75" customHeight="1" x14ac:dyDescent="0.2">
      <c r="A12" s="1" t="s">
        <v>66</v>
      </c>
      <c r="B12" s="1">
        <v>23.1</v>
      </c>
      <c r="C12" s="1">
        <v>27.2</v>
      </c>
      <c r="D12" s="1">
        <v>19.899999999999999</v>
      </c>
      <c r="E12" s="1">
        <v>70.7</v>
      </c>
      <c r="F12" s="1">
        <v>17.399999999999999</v>
      </c>
      <c r="G12" s="1">
        <v>30.1</v>
      </c>
      <c r="H12" s="1">
        <v>26</v>
      </c>
      <c r="I12" s="1">
        <v>28.7</v>
      </c>
      <c r="J12" s="1">
        <v>16.7</v>
      </c>
      <c r="K12" s="1">
        <v>25.3</v>
      </c>
      <c r="L12" s="1">
        <v>41.6</v>
      </c>
      <c r="M12" s="1">
        <v>23.4</v>
      </c>
      <c r="N12" s="1">
        <v>13.1</v>
      </c>
      <c r="O12" s="1">
        <v>14.5</v>
      </c>
      <c r="P12" s="1">
        <v>31.9</v>
      </c>
      <c r="Q12" s="1">
        <v>42.7</v>
      </c>
      <c r="R12" s="1">
        <v>18.600000000000001</v>
      </c>
      <c r="S12" s="1">
        <v>24.1</v>
      </c>
      <c r="T12" s="1">
        <v>90.9</v>
      </c>
      <c r="U12" s="1">
        <v>40.499999999999972</v>
      </c>
      <c r="V12" s="1">
        <v>18.899999999999999</v>
      </c>
      <c r="W12" s="1">
        <v>22.3</v>
      </c>
      <c r="X12" s="1">
        <v>21.8</v>
      </c>
      <c r="Y12" s="1">
        <v>43.3</v>
      </c>
      <c r="Z12" s="1">
        <v>14.2</v>
      </c>
      <c r="AA12" s="1">
        <v>17.2</v>
      </c>
      <c r="AB12" s="1">
        <v>17.399999999999999</v>
      </c>
      <c r="AC12" s="1">
        <v>110.00000000000001</v>
      </c>
      <c r="AD12" s="1">
        <v>14</v>
      </c>
      <c r="AE12" s="1">
        <v>16</v>
      </c>
      <c r="AF12" s="1">
        <v>18.600000000000001</v>
      </c>
      <c r="AG12" s="1">
        <v>36.800000000000004</v>
      </c>
      <c r="AH12" s="1">
        <v>15.5</v>
      </c>
      <c r="AI12" s="1">
        <v>17.7</v>
      </c>
      <c r="AJ12" s="1">
        <v>21.3</v>
      </c>
      <c r="AK12" s="1">
        <v>34</v>
      </c>
      <c r="AL12" s="1">
        <v>13.7</v>
      </c>
      <c r="AM12" s="1">
        <v>19</v>
      </c>
      <c r="AN12" s="1">
        <v>23.5</v>
      </c>
      <c r="AO12" s="1">
        <v>25.799999999999997</v>
      </c>
      <c r="AP12" s="1">
        <v>10.8</v>
      </c>
      <c r="AQ12" s="1">
        <v>16.5</v>
      </c>
      <c r="AR12" s="1">
        <v>23.2</v>
      </c>
      <c r="AS12" s="1">
        <v>38.099999999999994</v>
      </c>
      <c r="AT12" s="1">
        <v>10.8</v>
      </c>
      <c r="AU12" s="1">
        <v>16.5</v>
      </c>
      <c r="AV12" s="1">
        <v>23.2</v>
      </c>
      <c r="AW12" s="1">
        <v>38.099999999999994</v>
      </c>
      <c r="AX12" s="1">
        <v>16.399999999999999</v>
      </c>
      <c r="AY12" s="1">
        <v>40.5</v>
      </c>
      <c r="AZ12" s="1">
        <v>32</v>
      </c>
      <c r="BA12" s="1">
        <v>53.9</v>
      </c>
      <c r="BB12" s="1">
        <v>34.299999999999997</v>
      </c>
      <c r="BC12" s="1">
        <v>46.1</v>
      </c>
      <c r="BD12" s="1">
        <v>57.9</v>
      </c>
      <c r="BE12" s="1">
        <v>84.4</v>
      </c>
      <c r="BF12" s="1">
        <v>51.4</v>
      </c>
      <c r="BG12" s="1">
        <v>62.5</v>
      </c>
      <c r="BH12" s="1">
        <v>44.1</v>
      </c>
      <c r="BI12" s="1">
        <v>35.6</v>
      </c>
      <c r="BJ12" s="1">
        <v>21.4</v>
      </c>
      <c r="BK12" s="1">
        <v>18.800000000000004</v>
      </c>
      <c r="BL12" s="1">
        <v>20.6</v>
      </c>
      <c r="BM12" s="1">
        <v>36.100000000000009</v>
      </c>
      <c r="BN12" s="1">
        <v>20.3</v>
      </c>
      <c r="BO12" s="1">
        <v>27.9</v>
      </c>
      <c r="BP12" s="1">
        <v>37.6</v>
      </c>
      <c r="BQ12" s="1">
        <v>57.399999999999991</v>
      </c>
      <c r="BR12" s="1">
        <v>33.9</v>
      </c>
      <c r="BS12" s="1">
        <v>47.500000000000007</v>
      </c>
      <c r="BT12" s="1">
        <v>51.699999999999982</v>
      </c>
      <c r="BU12" s="1">
        <v>66.700000000000017</v>
      </c>
      <c r="BV12" s="1">
        <v>40.200000000000003</v>
      </c>
    </row>
    <row r="13" spans="1:74" ht="12.75" customHeight="1" x14ac:dyDescent="0.2">
      <c r="A13" s="1" t="s">
        <v>67</v>
      </c>
      <c r="B13" s="10">
        <v>3672</v>
      </c>
      <c r="C13" s="10">
        <v>3702</v>
      </c>
      <c r="D13" s="10">
        <v>3736</v>
      </c>
      <c r="E13" s="10">
        <v>3767</v>
      </c>
      <c r="F13" s="10">
        <v>3781</v>
      </c>
      <c r="G13" s="10">
        <v>3809</v>
      </c>
      <c r="H13" s="10">
        <v>3848</v>
      </c>
      <c r="I13" s="10">
        <v>3871</v>
      </c>
      <c r="J13" s="10">
        <v>3934</v>
      </c>
      <c r="K13" s="10">
        <v>3906</v>
      </c>
      <c r="L13" s="10">
        <v>3924</v>
      </c>
      <c r="M13" s="10">
        <v>3927</v>
      </c>
      <c r="N13" s="10">
        <v>3893</v>
      </c>
      <c r="O13" s="10">
        <v>3840</v>
      </c>
      <c r="P13" s="10">
        <v>3869</v>
      </c>
      <c r="Q13" s="10">
        <v>3873</v>
      </c>
      <c r="R13" s="10">
        <v>3559</v>
      </c>
      <c r="S13" s="10">
        <v>3650</v>
      </c>
      <c r="T13" s="10">
        <v>3848</v>
      </c>
      <c r="U13" s="10">
        <v>3892</v>
      </c>
      <c r="V13" s="10">
        <v>3905</v>
      </c>
      <c r="W13" s="10">
        <v>3973</v>
      </c>
      <c r="X13" s="10">
        <v>3995</v>
      </c>
      <c r="Y13" s="10">
        <v>3956</v>
      </c>
      <c r="Z13" s="10">
        <v>3919</v>
      </c>
      <c r="AA13" s="10">
        <v>3936</v>
      </c>
      <c r="AB13" s="10">
        <v>3974</v>
      </c>
      <c r="AC13" s="10">
        <v>3960</v>
      </c>
      <c r="AD13" s="10">
        <v>4086</v>
      </c>
      <c r="AE13" s="10">
        <v>4137</v>
      </c>
      <c r="AF13" s="10">
        <v>4108</v>
      </c>
      <c r="AG13" s="10">
        <v>4109</v>
      </c>
      <c r="AH13" s="10">
        <v>4148</v>
      </c>
      <c r="AI13" s="10">
        <v>4195</v>
      </c>
      <c r="AJ13" s="10">
        <v>4219</v>
      </c>
      <c r="AK13" s="10">
        <v>4240</v>
      </c>
      <c r="AL13" s="10">
        <v>4305</v>
      </c>
      <c r="AM13" s="10">
        <v>4347</v>
      </c>
      <c r="AN13" s="10">
        <v>4388</v>
      </c>
      <c r="AO13" s="10">
        <v>4353</v>
      </c>
      <c r="AP13" s="10">
        <v>4396</v>
      </c>
      <c r="AQ13" s="10">
        <v>4438</v>
      </c>
      <c r="AR13" s="10">
        <v>4470</v>
      </c>
      <c r="AS13" s="10">
        <v>4566</v>
      </c>
      <c r="AT13" s="10">
        <v>4396</v>
      </c>
      <c r="AU13" s="10">
        <v>4438</v>
      </c>
      <c r="AV13" s="10">
        <v>4470</v>
      </c>
      <c r="AW13" s="10">
        <v>4566</v>
      </c>
      <c r="AX13" s="10">
        <v>4657</v>
      </c>
      <c r="AY13" s="10">
        <v>4713</v>
      </c>
      <c r="AZ13" s="10">
        <v>4723</v>
      </c>
      <c r="BA13" s="10">
        <v>4737</v>
      </c>
      <c r="BB13" s="10">
        <v>4838</v>
      </c>
      <c r="BC13" s="10">
        <v>4962</v>
      </c>
      <c r="BD13" s="10">
        <v>5046</v>
      </c>
      <c r="BE13" s="10">
        <v>5114</v>
      </c>
      <c r="BF13" s="10">
        <v>5258</v>
      </c>
      <c r="BG13" s="10">
        <v>5320</v>
      </c>
      <c r="BH13" s="10">
        <v>5327</v>
      </c>
      <c r="BI13" s="10">
        <v>5267</v>
      </c>
      <c r="BJ13" s="10">
        <v>5156</v>
      </c>
      <c r="BK13" s="10">
        <v>5079</v>
      </c>
      <c r="BL13" s="10">
        <v>5037</v>
      </c>
      <c r="BM13" s="10">
        <v>5076</v>
      </c>
      <c r="BN13" s="10">
        <v>5108</v>
      </c>
      <c r="BO13" s="10">
        <v>5144</v>
      </c>
      <c r="BP13" s="10">
        <v>5162</v>
      </c>
      <c r="BQ13" s="10">
        <v>5211</v>
      </c>
      <c r="BR13" s="10">
        <v>5313</v>
      </c>
      <c r="BS13" s="10">
        <v>5898</v>
      </c>
      <c r="BT13" s="10">
        <v>5932</v>
      </c>
      <c r="BU13" s="10">
        <v>6019</v>
      </c>
      <c r="BV13" s="10">
        <v>6076</v>
      </c>
    </row>
    <row r="14" spans="1:74" x14ac:dyDescent="0.2">
      <c r="BB14" s="1"/>
      <c r="BG14" s="1"/>
      <c r="BH14" s="1"/>
      <c r="BI14" s="1"/>
      <c r="BJ14" s="1"/>
      <c r="BM14" s="1"/>
      <c r="BO14" s="1"/>
      <c r="BP14" s="1"/>
      <c r="BQ14" s="1"/>
    </row>
    <row r="15" spans="1:74" ht="12.75" customHeight="1" x14ac:dyDescent="0.2">
      <c r="A15" s="14" t="s">
        <v>68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</row>
    <row r="16" spans="1:74" ht="12.75" customHeight="1" x14ac:dyDescent="0.2">
      <c r="A16" s="1" t="s">
        <v>5</v>
      </c>
      <c r="B16" s="1">
        <v>121.4</v>
      </c>
      <c r="C16" s="1">
        <v>147.4</v>
      </c>
      <c r="D16" s="1">
        <v>152.80000000000001</v>
      </c>
      <c r="E16" s="1">
        <v>138</v>
      </c>
      <c r="F16" s="1">
        <v>148.69999999999999</v>
      </c>
      <c r="G16" s="1">
        <v>167.7</v>
      </c>
      <c r="H16" s="1">
        <v>166.5</v>
      </c>
      <c r="I16" s="1">
        <v>149.9</v>
      </c>
      <c r="J16" s="1">
        <v>198.5</v>
      </c>
      <c r="K16" s="1">
        <v>244.6</v>
      </c>
      <c r="L16" s="1">
        <v>238.9</v>
      </c>
      <c r="M16" s="1">
        <v>185.9</v>
      </c>
      <c r="N16" s="1">
        <v>172.3</v>
      </c>
      <c r="O16" s="1">
        <v>206.5</v>
      </c>
      <c r="P16" s="1">
        <v>200.2</v>
      </c>
      <c r="Q16" s="1">
        <v>164.8</v>
      </c>
      <c r="R16" s="1">
        <v>170.8</v>
      </c>
      <c r="S16" s="1">
        <v>224.6</v>
      </c>
      <c r="T16" s="1">
        <v>225.8</v>
      </c>
      <c r="U16" s="1">
        <v>188.9</v>
      </c>
      <c r="V16" s="1">
        <v>205.4</v>
      </c>
      <c r="W16" s="1">
        <v>249.7</v>
      </c>
      <c r="X16" s="1">
        <v>257.89999999999998</v>
      </c>
      <c r="Y16" s="1">
        <v>215.1</v>
      </c>
      <c r="Z16" s="1">
        <v>233.8</v>
      </c>
      <c r="AA16" s="1">
        <v>276.10000000000002</v>
      </c>
      <c r="AB16" s="1">
        <v>274</v>
      </c>
      <c r="AC16" s="1">
        <v>219.19999999999993</v>
      </c>
      <c r="AD16" s="1">
        <v>226.7</v>
      </c>
      <c r="AE16" s="1">
        <v>273.39999999999998</v>
      </c>
      <c r="AF16" s="1">
        <v>265.39999999999998</v>
      </c>
      <c r="AG16" s="1">
        <v>213.20000000000005</v>
      </c>
      <c r="AH16" s="1">
        <v>238.7</v>
      </c>
      <c r="AI16" s="1">
        <v>285.5</v>
      </c>
      <c r="AJ16" s="1">
        <v>288</v>
      </c>
      <c r="AK16" s="1">
        <v>252.20000000000005</v>
      </c>
      <c r="AL16" s="1">
        <v>284.60000000000002</v>
      </c>
      <c r="AM16" s="1">
        <v>314.60000000000002</v>
      </c>
      <c r="AN16" s="1">
        <v>313</v>
      </c>
      <c r="AO16" s="1">
        <v>273.29999999999995</v>
      </c>
      <c r="AP16" s="1">
        <v>285.89999999999998</v>
      </c>
      <c r="AQ16" s="1">
        <v>325.7</v>
      </c>
      <c r="AR16" s="1">
        <v>308.2</v>
      </c>
      <c r="AS16" s="1">
        <v>274.99999999999989</v>
      </c>
      <c r="AT16" s="1">
        <v>285.89999999999998</v>
      </c>
      <c r="AU16" s="1">
        <v>325.7</v>
      </c>
      <c r="AV16" s="1">
        <v>308.2</v>
      </c>
      <c r="AW16" s="1">
        <v>274.99999999999989</v>
      </c>
      <c r="AX16" s="1">
        <v>306.8</v>
      </c>
      <c r="AY16" s="1">
        <v>335.3</v>
      </c>
      <c r="AZ16" s="1">
        <v>317.89999999999998</v>
      </c>
      <c r="BA16" s="1">
        <v>285.10000000000002</v>
      </c>
      <c r="BB16" s="1">
        <v>301.89999999999998</v>
      </c>
      <c r="BC16" s="1">
        <v>343.1</v>
      </c>
      <c r="BD16" s="1">
        <v>338.8</v>
      </c>
      <c r="BE16" s="1">
        <v>298.39999999999998</v>
      </c>
      <c r="BF16" s="1">
        <v>323.60000000000002</v>
      </c>
      <c r="BG16" s="1">
        <v>353.3</v>
      </c>
      <c r="BH16" s="1">
        <v>334.8</v>
      </c>
      <c r="BI16" s="1">
        <v>303.39999999999998</v>
      </c>
      <c r="BJ16" s="1">
        <v>330.8</v>
      </c>
      <c r="BK16" s="1">
        <v>297.59999999999997</v>
      </c>
      <c r="BL16" s="1">
        <v>340.3</v>
      </c>
      <c r="BM16" s="1">
        <v>329.79999999999995</v>
      </c>
      <c r="BN16" s="1">
        <v>350.1</v>
      </c>
      <c r="BO16" s="1">
        <v>403.5</v>
      </c>
      <c r="BP16" s="1">
        <v>468.8</v>
      </c>
      <c r="BQ16" s="1">
        <v>451.19999999999982</v>
      </c>
      <c r="BR16" s="1">
        <v>517.5</v>
      </c>
      <c r="BS16" s="1">
        <v>553.29999999999995</v>
      </c>
      <c r="BT16" s="1">
        <v>504</v>
      </c>
      <c r="BU16" s="1">
        <v>421.40000000000009</v>
      </c>
      <c r="BV16" s="1">
        <v>427.7</v>
      </c>
    </row>
    <row r="17" spans="1:75" ht="12.75" customHeight="1" x14ac:dyDescent="0.2">
      <c r="A17" s="1" t="s">
        <v>6</v>
      </c>
      <c r="B17" s="1">
        <v>23.7</v>
      </c>
      <c r="C17" s="1">
        <v>29.4</v>
      </c>
      <c r="D17" s="1">
        <v>31</v>
      </c>
      <c r="E17" s="1">
        <v>22.5</v>
      </c>
      <c r="F17" s="1">
        <v>34.200000000000003</v>
      </c>
      <c r="G17" s="1">
        <v>34.5</v>
      </c>
      <c r="H17" s="1">
        <v>32.200000000000003</v>
      </c>
      <c r="I17" s="1">
        <v>6.1</v>
      </c>
      <c r="J17" s="1">
        <v>38.1</v>
      </c>
      <c r="K17" s="1">
        <v>37.299999999999997</v>
      </c>
      <c r="L17" s="1">
        <v>29.3</v>
      </c>
      <c r="M17" s="1">
        <v>4.2</v>
      </c>
      <c r="N17" s="1">
        <v>21.5</v>
      </c>
      <c r="O17" s="1">
        <v>42.9</v>
      </c>
      <c r="P17" s="1">
        <v>42.6</v>
      </c>
      <c r="Q17" s="1">
        <v>10.199999999999999</v>
      </c>
      <c r="R17" s="1">
        <v>20.100000000000001</v>
      </c>
      <c r="S17" s="1">
        <v>37.799999999999997</v>
      </c>
      <c r="T17" s="1">
        <v>39.700000000000003</v>
      </c>
      <c r="U17" s="1">
        <v>25</v>
      </c>
      <c r="V17" s="1">
        <v>26</v>
      </c>
      <c r="W17" s="1">
        <v>32</v>
      </c>
      <c r="X17" s="1">
        <v>39.200000000000003</v>
      </c>
      <c r="Y17" s="1">
        <v>14.6</v>
      </c>
      <c r="Z17" s="1">
        <v>34.1</v>
      </c>
      <c r="AA17" s="1">
        <v>45.3</v>
      </c>
      <c r="AB17" s="1">
        <v>50.5</v>
      </c>
      <c r="AC17" s="1">
        <v>17.5</v>
      </c>
      <c r="AD17" s="1">
        <v>35.700000000000003</v>
      </c>
      <c r="AE17" s="1">
        <v>44.4</v>
      </c>
      <c r="AF17" s="1">
        <v>45.1</v>
      </c>
      <c r="AG17" s="1">
        <v>22.600000000000023</v>
      </c>
      <c r="AH17" s="1">
        <v>34.200000000000003</v>
      </c>
      <c r="AI17" s="1">
        <v>43.5</v>
      </c>
      <c r="AJ17" s="1">
        <v>48.2</v>
      </c>
      <c r="AK17" s="1">
        <v>23.599999999999994</v>
      </c>
      <c r="AL17" s="1">
        <v>59.9</v>
      </c>
      <c r="AM17" s="1">
        <v>56.8</v>
      </c>
      <c r="AN17" s="1">
        <v>64.7</v>
      </c>
      <c r="AO17" s="1">
        <v>40.800000000000011</v>
      </c>
      <c r="AP17" s="1">
        <v>64.400000000000006</v>
      </c>
      <c r="AQ17" s="1">
        <v>78.2</v>
      </c>
      <c r="AR17" s="1">
        <v>73.2</v>
      </c>
      <c r="AS17" s="1">
        <v>45.2</v>
      </c>
      <c r="AT17" s="1">
        <v>64.400000000000006</v>
      </c>
      <c r="AU17" s="1">
        <v>78.2</v>
      </c>
      <c r="AV17" s="1">
        <v>73.2</v>
      </c>
      <c r="AW17" s="1">
        <v>45.2</v>
      </c>
      <c r="AX17" s="1">
        <v>52.3</v>
      </c>
      <c r="AY17" s="1">
        <v>62.4</v>
      </c>
      <c r="AZ17" s="1">
        <v>57</v>
      </c>
      <c r="BA17" s="1">
        <v>33.9</v>
      </c>
      <c r="BB17" s="1">
        <v>41.9</v>
      </c>
      <c r="BC17" s="1">
        <v>32.6</v>
      </c>
      <c r="BD17" s="1">
        <v>46.9</v>
      </c>
      <c r="BE17" s="1">
        <v>26.299999999999983</v>
      </c>
      <c r="BF17" s="1">
        <v>44.5</v>
      </c>
      <c r="BG17" s="1">
        <v>52.7</v>
      </c>
      <c r="BH17" s="1">
        <v>48.7</v>
      </c>
      <c r="BI17" s="1">
        <v>48.3</v>
      </c>
      <c r="BJ17" s="1">
        <v>61.5</v>
      </c>
      <c r="BK17" s="1">
        <v>58.8</v>
      </c>
      <c r="BL17" s="1">
        <v>85.2</v>
      </c>
      <c r="BM17" s="1">
        <v>65</v>
      </c>
      <c r="BN17" s="1">
        <v>49.5</v>
      </c>
      <c r="BO17" s="1">
        <v>52.2</v>
      </c>
      <c r="BP17" s="1">
        <v>84.5</v>
      </c>
      <c r="BQ17" s="1">
        <v>66.399999999999991</v>
      </c>
      <c r="BR17" s="1">
        <v>92.6</v>
      </c>
      <c r="BS17" s="1">
        <v>91.200000000000017</v>
      </c>
      <c r="BT17" s="1">
        <v>60.3</v>
      </c>
      <c r="BU17" s="1">
        <v>44.499999999999986</v>
      </c>
      <c r="BV17" s="1">
        <v>70.8</v>
      </c>
      <c r="BW17" s="71"/>
    </row>
    <row r="18" spans="1:75" ht="12.75" customHeight="1" x14ac:dyDescent="0.2">
      <c r="A18" s="1" t="s">
        <v>7</v>
      </c>
      <c r="B18" s="9">
        <v>0.19522240527182866</v>
      </c>
      <c r="C18" s="9">
        <v>0.19945725915875168</v>
      </c>
      <c r="D18" s="9">
        <v>0.20287958115183244</v>
      </c>
      <c r="E18" s="9">
        <v>0.16304347826086957</v>
      </c>
      <c r="F18" s="9">
        <v>0.23</v>
      </c>
      <c r="G18" s="9">
        <v>0.20572450805008943</v>
      </c>
      <c r="H18" s="9">
        <v>0.1933933933933934</v>
      </c>
      <c r="I18" s="9">
        <v>4.0693795863909268E-2</v>
      </c>
      <c r="J18" s="9">
        <v>0.19193954659949622</v>
      </c>
      <c r="K18" s="9">
        <v>0.15249386753883892</v>
      </c>
      <c r="L18" s="9">
        <v>0.12264545835077438</v>
      </c>
      <c r="M18" s="9">
        <v>2.2592791823561054E-2</v>
      </c>
      <c r="N18" s="9">
        <v>0.12478235635519443</v>
      </c>
      <c r="O18" s="9">
        <v>0.20774818401937045</v>
      </c>
      <c r="P18" s="9">
        <v>0.2127872127872128</v>
      </c>
      <c r="Q18" s="9">
        <v>6.1893203883495139E-2</v>
      </c>
      <c r="R18" s="9">
        <v>0.11768149882903982</v>
      </c>
      <c r="S18" s="9">
        <v>0.16829919857524486</v>
      </c>
      <c r="T18" s="9">
        <v>0.1758193091231178</v>
      </c>
      <c r="U18" s="9">
        <v>0.13234515616728426</v>
      </c>
      <c r="V18" s="9">
        <v>0.12658227848101267</v>
      </c>
      <c r="W18" s="9">
        <v>0.12815378454144974</v>
      </c>
      <c r="X18" s="9">
        <v>0.15199689802248936</v>
      </c>
      <c r="Y18" s="9">
        <v>6.8000000000000005E-2</v>
      </c>
      <c r="Z18" s="9">
        <v>0.14585115483319075</v>
      </c>
      <c r="AA18" s="9">
        <v>0.16407098877218396</v>
      </c>
      <c r="AB18" s="9">
        <v>0.18430656934306569</v>
      </c>
      <c r="AC18" s="9">
        <v>7.9835766423357685E-2</v>
      </c>
      <c r="AD18" s="9">
        <v>0.15747684164093517</v>
      </c>
      <c r="AE18" s="9">
        <v>0.16239941477688369</v>
      </c>
      <c r="AF18" s="9">
        <v>0.16993217784476264</v>
      </c>
      <c r="AG18" s="9">
        <v>0.10600375234521585</v>
      </c>
      <c r="AH18" s="9">
        <v>0.14327607875994974</v>
      </c>
      <c r="AI18" s="9">
        <v>0.15236427320490367</v>
      </c>
      <c r="AJ18" s="9">
        <v>0.16736111111111113</v>
      </c>
      <c r="AK18" s="9">
        <v>9.3576526566217247E-2</v>
      </c>
      <c r="AL18" s="9">
        <v>0.21047083626141952</v>
      </c>
      <c r="AM18" s="9">
        <v>0.18054672600127145</v>
      </c>
      <c r="AN18" s="9">
        <v>0.20670926517571886</v>
      </c>
      <c r="AO18" s="9">
        <v>0.14928649835345781</v>
      </c>
      <c r="AP18" s="9">
        <v>0.22525358516963978</v>
      </c>
      <c r="AQ18" s="9">
        <v>0.24009824992324227</v>
      </c>
      <c r="AR18" s="9">
        <v>0.23750811161583391</v>
      </c>
      <c r="AS18" s="9">
        <v>0.16436363636363643</v>
      </c>
      <c r="AT18" s="9">
        <v>0.22525358516963978</v>
      </c>
      <c r="AU18" s="9">
        <v>0.24009824992324227</v>
      </c>
      <c r="AV18" s="9">
        <v>0.23750811161583391</v>
      </c>
      <c r="AW18" s="9">
        <v>0.16436363636363643</v>
      </c>
      <c r="AX18" s="9">
        <v>0.17046936114732722</v>
      </c>
      <c r="AY18" s="9">
        <v>0.186</v>
      </c>
      <c r="AZ18" s="9">
        <v>0.17899999999999999</v>
      </c>
      <c r="BA18" s="9">
        <v>0.11899999999999999</v>
      </c>
      <c r="BB18" s="9">
        <v>0.13900000000000001</v>
      </c>
      <c r="BC18" s="9">
        <v>9.5000000000000001E-2</v>
      </c>
      <c r="BD18" s="9">
        <v>0.13800000000000001</v>
      </c>
      <c r="BE18" s="9">
        <v>8.7999999999999995E-2</v>
      </c>
      <c r="BF18" s="9">
        <v>0.13800000000000001</v>
      </c>
      <c r="BG18" s="9">
        <v>0.14899999999999999</v>
      </c>
      <c r="BH18" s="9">
        <v>0.14499999999999999</v>
      </c>
      <c r="BI18" s="9">
        <v>0.159</v>
      </c>
      <c r="BJ18" s="9">
        <v>0.186</v>
      </c>
      <c r="BK18" s="9">
        <v>0.19800000000000001</v>
      </c>
      <c r="BL18" s="9">
        <v>0.25</v>
      </c>
      <c r="BM18" s="9">
        <v>0.19700000000000001</v>
      </c>
      <c r="BN18" s="9">
        <v>0.14138817480719792</v>
      </c>
      <c r="BO18" s="9">
        <v>0.129</v>
      </c>
      <c r="BP18" s="9">
        <v>0.18024744027303749</v>
      </c>
      <c r="BQ18" s="9">
        <v>0.14716312056737593</v>
      </c>
      <c r="BR18" s="9">
        <v>0.17893719806763284</v>
      </c>
      <c r="BS18" s="9">
        <v>0.16482920657870961</v>
      </c>
      <c r="BT18" s="9">
        <v>0.11964285714285711</v>
      </c>
      <c r="BU18" s="9">
        <v>0.10560037968675837</v>
      </c>
      <c r="BV18" s="9">
        <v>0.16553659106850596</v>
      </c>
    </row>
    <row r="19" spans="1:75" ht="12.75" customHeight="1" x14ac:dyDescent="0.2">
      <c r="A19" s="1" t="s">
        <v>8</v>
      </c>
      <c r="B19" s="1">
        <v>19.2</v>
      </c>
      <c r="C19" s="1">
        <v>24.8</v>
      </c>
      <c r="D19" s="1">
        <v>26.7</v>
      </c>
      <c r="E19" s="1">
        <v>18.100000000000001</v>
      </c>
      <c r="F19" s="1">
        <v>30</v>
      </c>
      <c r="G19" s="1">
        <v>30.3</v>
      </c>
      <c r="H19" s="1">
        <v>27.7</v>
      </c>
      <c r="I19" s="1">
        <v>-7.5</v>
      </c>
      <c r="J19" s="1">
        <v>23.6</v>
      </c>
      <c r="K19" s="1">
        <v>26.1</v>
      </c>
      <c r="L19" s="1">
        <v>25.3</v>
      </c>
      <c r="M19" s="1">
        <v>-10.1</v>
      </c>
      <c r="N19" s="1">
        <v>12.7</v>
      </c>
      <c r="O19" s="1">
        <v>33.9</v>
      </c>
      <c r="P19" s="1">
        <v>29.9</v>
      </c>
      <c r="Q19" s="1">
        <v>1.3</v>
      </c>
      <c r="R19" s="1">
        <v>11.1</v>
      </c>
      <c r="S19" s="1">
        <v>28.6</v>
      </c>
      <c r="T19" s="1">
        <v>30</v>
      </c>
      <c r="U19" s="1">
        <v>12.5</v>
      </c>
      <c r="V19" s="1">
        <v>17.100000000000001</v>
      </c>
      <c r="W19" s="1">
        <v>23.3</v>
      </c>
      <c r="X19" s="1">
        <v>30.3</v>
      </c>
      <c r="Y19" s="1">
        <v>5.5</v>
      </c>
      <c r="Z19" s="1">
        <v>24.9</v>
      </c>
      <c r="AA19" s="1">
        <v>36</v>
      </c>
      <c r="AB19" s="1">
        <v>41.3</v>
      </c>
      <c r="AC19" s="1">
        <v>8.5000000000000142</v>
      </c>
      <c r="AD19" s="1">
        <v>26.6</v>
      </c>
      <c r="AE19" s="1">
        <v>35.200000000000003</v>
      </c>
      <c r="AF19" s="1">
        <v>36.4</v>
      </c>
      <c r="AG19" s="1">
        <v>14.700000000000003</v>
      </c>
      <c r="AH19" s="1">
        <v>26.7</v>
      </c>
      <c r="AI19" s="1">
        <v>35.700000000000003</v>
      </c>
      <c r="AJ19" s="1">
        <v>40.700000000000003</v>
      </c>
      <c r="AK19" s="1">
        <v>15.599999999999994</v>
      </c>
      <c r="AL19" s="1">
        <v>51.4</v>
      </c>
      <c r="AM19" s="1">
        <v>47.5</v>
      </c>
      <c r="AN19" s="1">
        <v>55</v>
      </c>
      <c r="AO19" s="1">
        <v>30.5</v>
      </c>
      <c r="AP19" s="1">
        <v>54.6</v>
      </c>
      <c r="AQ19" s="1">
        <v>68.599999999999994</v>
      </c>
      <c r="AR19" s="1">
        <v>63.5</v>
      </c>
      <c r="AS19" s="1">
        <v>36.999999999999993</v>
      </c>
      <c r="AT19" s="1">
        <v>54.6</v>
      </c>
      <c r="AU19" s="1">
        <v>68.599999999999994</v>
      </c>
      <c r="AV19" s="1">
        <v>63.5</v>
      </c>
      <c r="AW19" s="1">
        <v>36.999999999999993</v>
      </c>
      <c r="AX19" s="1">
        <v>42.7</v>
      </c>
      <c r="AY19" s="1">
        <v>53</v>
      </c>
      <c r="AZ19" s="1">
        <v>48</v>
      </c>
      <c r="BA19" s="1">
        <v>24.4</v>
      </c>
      <c r="BB19" s="1">
        <v>32.5</v>
      </c>
      <c r="BC19" s="1">
        <v>23.1</v>
      </c>
      <c r="BD19" s="1">
        <v>37.299999999999997</v>
      </c>
      <c r="BE19" s="1">
        <v>15.099999999999994</v>
      </c>
      <c r="BF19" s="1">
        <v>34.1</v>
      </c>
      <c r="BG19" s="1">
        <v>42.6</v>
      </c>
      <c r="BH19" s="1">
        <v>38.799999999999997</v>
      </c>
      <c r="BI19" s="1">
        <v>38.200000000000003</v>
      </c>
      <c r="BJ19" s="1">
        <v>51.6</v>
      </c>
      <c r="BK19" s="1">
        <v>48.800000000000004</v>
      </c>
      <c r="BL19" s="1">
        <v>74.5</v>
      </c>
      <c r="BM19" s="1">
        <v>54.400000000000006</v>
      </c>
      <c r="BN19" s="1">
        <v>38.299999999999997</v>
      </c>
      <c r="BO19" s="1">
        <v>40.5</v>
      </c>
      <c r="BP19" s="1">
        <v>73.000000000000014</v>
      </c>
      <c r="BQ19" s="1">
        <v>46.899999999999977</v>
      </c>
      <c r="BR19" s="1">
        <v>80.3</v>
      </c>
      <c r="BS19" s="1">
        <v>78.500000000000014</v>
      </c>
      <c r="BT19" s="1">
        <v>47.599999999999994</v>
      </c>
      <c r="BU19" s="1">
        <v>31.799999999999997</v>
      </c>
      <c r="BV19" s="1">
        <v>58.2</v>
      </c>
    </row>
    <row r="20" spans="1:75" ht="12.75" customHeight="1" x14ac:dyDescent="0.2">
      <c r="A20" s="1" t="s">
        <v>9</v>
      </c>
      <c r="B20" s="9">
        <v>0.15815485996705106</v>
      </c>
      <c r="C20" s="9">
        <v>0.16824966078697423</v>
      </c>
      <c r="D20" s="9">
        <v>0.17473821989528793</v>
      </c>
      <c r="E20" s="9">
        <v>0.13115942028985508</v>
      </c>
      <c r="F20" s="9">
        <v>0.20200000000000001</v>
      </c>
      <c r="G20" s="9">
        <v>0.18067978533094808</v>
      </c>
      <c r="H20" s="9">
        <v>0.16636636636636637</v>
      </c>
      <c r="I20" s="9">
        <v>-5.0033355570380252E-2</v>
      </c>
      <c r="J20" s="9">
        <v>0.11889168765743073</v>
      </c>
      <c r="K20" s="9">
        <v>0.10670482420278006</v>
      </c>
      <c r="L20" s="9">
        <v>0.10590205106739221</v>
      </c>
      <c r="M20" s="9">
        <v>-5.4330285099515867E-2</v>
      </c>
      <c r="N20" s="9">
        <v>7.3708647707486932E-2</v>
      </c>
      <c r="O20" s="9">
        <v>0.1641646489104116</v>
      </c>
      <c r="P20" s="9">
        <v>0.14935064935064934</v>
      </c>
      <c r="Q20" s="9">
        <v>7.8883495145631068E-3</v>
      </c>
      <c r="R20" s="9">
        <v>6.4988290398126453E-2</v>
      </c>
      <c r="S20" s="9">
        <v>0.12733748886910062</v>
      </c>
      <c r="T20" s="9">
        <v>0.1328609388839681</v>
      </c>
      <c r="U20" s="9">
        <v>6.6172578083642131E-2</v>
      </c>
      <c r="V20" s="9">
        <v>8.3252190847127566E-2</v>
      </c>
      <c r="W20" s="9">
        <v>9.33119743692431E-2</v>
      </c>
      <c r="X20" s="9">
        <v>0.11748739821636295</v>
      </c>
      <c r="Y20" s="9">
        <v>2.5999999999999999E-2</v>
      </c>
      <c r="Z20" s="9">
        <v>0.10650128314798972</v>
      </c>
      <c r="AA20" s="9">
        <v>0.13038754074610648</v>
      </c>
      <c r="AB20" s="9">
        <v>0.15072992700729926</v>
      </c>
      <c r="AC20" s="9">
        <v>3.87773722627738E-2</v>
      </c>
      <c r="AD20" s="9">
        <v>0.11733568592853993</v>
      </c>
      <c r="AE20" s="9">
        <v>0.12874908558888079</v>
      </c>
      <c r="AF20" s="9">
        <v>0.13715146948003015</v>
      </c>
      <c r="AG20" s="9">
        <v>6.8949343339587243E-2</v>
      </c>
      <c r="AH20" s="9">
        <v>0.11185588604943444</v>
      </c>
      <c r="AI20" s="9">
        <v>0.12504378283712786</v>
      </c>
      <c r="AJ20" s="9">
        <v>0.14131944444444444</v>
      </c>
      <c r="AK20" s="9">
        <v>6.1855670103092751E-2</v>
      </c>
      <c r="AL20" s="9">
        <v>0.18060435699226984</v>
      </c>
      <c r="AM20" s="9">
        <v>0.15098537825810551</v>
      </c>
      <c r="AN20" s="9">
        <v>0.1757188498402556</v>
      </c>
      <c r="AO20" s="9">
        <v>0.11159897548481525</v>
      </c>
      <c r="AP20" s="9">
        <v>0.19097586568730326</v>
      </c>
      <c r="AQ20" s="9">
        <v>0.21062327295056799</v>
      </c>
      <c r="AR20" s="9">
        <v>0.20603504218040233</v>
      </c>
      <c r="AS20" s="9">
        <v>0.13454545454545458</v>
      </c>
      <c r="AT20" s="9">
        <v>0.19097586568730326</v>
      </c>
      <c r="AU20" s="9">
        <v>0.21062327295056799</v>
      </c>
      <c r="AV20" s="9">
        <v>0.20603504218040233</v>
      </c>
      <c r="AW20" s="9">
        <v>0.13454545454545458</v>
      </c>
      <c r="AX20" s="9">
        <v>0.13917861799217732</v>
      </c>
      <c r="AY20" s="9">
        <v>0.158</v>
      </c>
      <c r="AZ20" s="9">
        <v>0.151</v>
      </c>
      <c r="BA20" s="9">
        <v>8.5999999999999993E-2</v>
      </c>
      <c r="BB20" s="9">
        <v>0.108</v>
      </c>
      <c r="BC20" s="9">
        <v>6.7000000000000004E-2</v>
      </c>
      <c r="BD20" s="9">
        <v>0.11</v>
      </c>
      <c r="BE20" s="9">
        <v>5.0999999999999997E-2</v>
      </c>
      <c r="BF20" s="9">
        <v>0.105</v>
      </c>
      <c r="BG20" s="9">
        <v>0.121</v>
      </c>
      <c r="BH20" s="9">
        <v>0.11600000000000001</v>
      </c>
      <c r="BI20" s="9">
        <v>0.126</v>
      </c>
      <c r="BJ20" s="9">
        <v>0.156</v>
      </c>
      <c r="BK20" s="9">
        <v>0.16400000000000001</v>
      </c>
      <c r="BL20" s="9">
        <v>0.219</v>
      </c>
      <c r="BM20" s="9">
        <v>0.16500000000000001</v>
      </c>
      <c r="BN20" s="9">
        <v>0.10939731505284203</v>
      </c>
      <c r="BO20" s="9">
        <v>0.1</v>
      </c>
      <c r="BP20" s="9">
        <v>0.15571672354948807</v>
      </c>
      <c r="BQ20" s="9">
        <v>0.1039450354609929</v>
      </c>
      <c r="BR20" s="9">
        <v>0.15516908212560385</v>
      </c>
      <c r="BS20" s="9">
        <v>0.14187601662750771</v>
      </c>
      <c r="BT20" s="9">
        <v>9.4444444444444428E-2</v>
      </c>
      <c r="BU20" s="9">
        <v>7.5462743236829596E-2</v>
      </c>
      <c r="BV20" s="9">
        <v>0.13607668926817865</v>
      </c>
    </row>
    <row r="21" spans="1:75" ht="12.75" customHeight="1" x14ac:dyDescent="0.2">
      <c r="A21" s="1" t="s">
        <v>66</v>
      </c>
      <c r="B21" s="1">
        <v>3.2</v>
      </c>
      <c r="C21" s="1">
        <v>3.8</v>
      </c>
      <c r="D21" s="1">
        <v>4.5</v>
      </c>
      <c r="E21" s="1">
        <v>6.3</v>
      </c>
      <c r="F21" s="1">
        <v>9.6</v>
      </c>
      <c r="G21" s="1">
        <v>10.3</v>
      </c>
      <c r="H21" s="1">
        <v>10.4</v>
      </c>
      <c r="I21" s="1">
        <v>10.7</v>
      </c>
      <c r="J21" s="1">
        <v>12.2</v>
      </c>
      <c r="K21" s="1">
        <v>14.9</v>
      </c>
      <c r="L21" s="1">
        <v>23.2</v>
      </c>
      <c r="M21" s="1">
        <v>24.1</v>
      </c>
      <c r="N21" s="1">
        <v>11</v>
      </c>
      <c r="O21" s="1">
        <v>15.6</v>
      </c>
      <c r="P21" s="1">
        <v>5</v>
      </c>
      <c r="Q21" s="1">
        <v>8.4</v>
      </c>
      <c r="R21" s="1">
        <v>2.6</v>
      </c>
      <c r="S21" s="1">
        <v>2.4</v>
      </c>
      <c r="T21" s="1">
        <v>3.1</v>
      </c>
      <c r="U21" s="1">
        <v>5</v>
      </c>
      <c r="V21" s="1">
        <v>3.6</v>
      </c>
      <c r="W21" s="1">
        <v>5.4</v>
      </c>
      <c r="X21" s="1">
        <v>8.3000000000000007</v>
      </c>
      <c r="Y21" s="1">
        <v>13.1</v>
      </c>
      <c r="Z21" s="1">
        <v>11.4</v>
      </c>
      <c r="AA21" s="1">
        <v>12.5</v>
      </c>
      <c r="AB21" s="1">
        <v>16.399999999999999</v>
      </c>
      <c r="AC21" s="1">
        <v>18.5</v>
      </c>
      <c r="AD21" s="1">
        <v>7.9</v>
      </c>
      <c r="AE21" s="1">
        <v>5.3</v>
      </c>
      <c r="AF21" s="1">
        <v>8.1</v>
      </c>
      <c r="AG21" s="1">
        <v>15.5</v>
      </c>
      <c r="AH21" s="1">
        <v>6.9</v>
      </c>
      <c r="AI21" s="1">
        <v>10.199999999999999</v>
      </c>
      <c r="AJ21" s="1">
        <v>19.100000000000001</v>
      </c>
      <c r="AK21" s="1">
        <v>20.099999999999994</v>
      </c>
      <c r="AL21" s="1">
        <v>13.3</v>
      </c>
      <c r="AM21" s="1">
        <v>12</v>
      </c>
      <c r="AN21" s="1">
        <v>10.4</v>
      </c>
      <c r="AO21" s="1">
        <v>11.699999999999996</v>
      </c>
      <c r="AP21" s="1">
        <v>3.6</v>
      </c>
      <c r="AQ21" s="1">
        <v>6.1</v>
      </c>
      <c r="AR21" s="1">
        <v>7.4</v>
      </c>
      <c r="AS21" s="1">
        <v>20.399999999999999</v>
      </c>
      <c r="AT21" s="1">
        <v>3.6</v>
      </c>
      <c r="AU21" s="1">
        <v>6.1</v>
      </c>
      <c r="AV21" s="1">
        <v>7.4</v>
      </c>
      <c r="AW21" s="1">
        <v>20.399999999999999</v>
      </c>
      <c r="AX21" s="1">
        <v>8.1</v>
      </c>
      <c r="AY21" s="1">
        <v>10</v>
      </c>
      <c r="AZ21" s="1">
        <v>11.1</v>
      </c>
      <c r="BA21" s="1">
        <v>18.899999999999999</v>
      </c>
      <c r="BB21" s="1">
        <v>8.8000000000000007</v>
      </c>
      <c r="BC21" s="1">
        <v>16.8</v>
      </c>
      <c r="BD21" s="1">
        <v>16</v>
      </c>
      <c r="BE21" s="1">
        <v>29.4</v>
      </c>
      <c r="BF21" s="1">
        <v>19.7</v>
      </c>
      <c r="BG21" s="1">
        <v>12.7</v>
      </c>
      <c r="BH21" s="1">
        <v>16.100000000000001</v>
      </c>
      <c r="BI21" s="1">
        <v>13.9</v>
      </c>
      <c r="BJ21" s="1">
        <v>7.5</v>
      </c>
      <c r="BK21" s="1">
        <v>8.5</v>
      </c>
      <c r="BL21" s="1">
        <v>7.3</v>
      </c>
      <c r="BM21" s="1">
        <v>12.3</v>
      </c>
      <c r="BN21" s="1">
        <v>9</v>
      </c>
      <c r="BO21" s="1">
        <v>19.5</v>
      </c>
      <c r="BP21" s="1">
        <v>27.6</v>
      </c>
      <c r="BQ21" s="1">
        <v>43.999999999999993</v>
      </c>
      <c r="BR21" s="1">
        <v>23.1</v>
      </c>
      <c r="BS21" s="1">
        <v>20.299999999999997</v>
      </c>
      <c r="BT21" s="1">
        <v>19</v>
      </c>
      <c r="BU21" s="1">
        <v>44.899999999999991</v>
      </c>
      <c r="BV21" s="1">
        <v>13.3</v>
      </c>
    </row>
    <row r="22" spans="1:75" ht="12.75" customHeight="1" x14ac:dyDescent="0.2">
      <c r="A22" s="1" t="s">
        <v>67</v>
      </c>
      <c r="B22" s="10">
        <v>1035</v>
      </c>
      <c r="C22" s="10">
        <v>1048</v>
      </c>
      <c r="D22" s="10">
        <v>1034</v>
      </c>
      <c r="E22" s="10">
        <v>1050</v>
      </c>
      <c r="F22" s="10">
        <v>1071</v>
      </c>
      <c r="G22" s="10">
        <v>1084</v>
      </c>
      <c r="H22" s="10">
        <v>1099</v>
      </c>
      <c r="I22" s="10">
        <v>1128</v>
      </c>
      <c r="J22" s="10">
        <v>1539</v>
      </c>
      <c r="K22" s="10">
        <v>1561</v>
      </c>
      <c r="L22" s="10">
        <v>1564</v>
      </c>
      <c r="M22" s="10">
        <v>1579</v>
      </c>
      <c r="N22" s="10">
        <v>1548</v>
      </c>
      <c r="O22" s="10">
        <v>1510</v>
      </c>
      <c r="P22" s="10">
        <v>1395</v>
      </c>
      <c r="Q22" s="10">
        <v>1362</v>
      </c>
      <c r="R22" s="10">
        <v>1365</v>
      </c>
      <c r="S22" s="10">
        <v>1361</v>
      </c>
      <c r="T22" s="10">
        <v>1371</v>
      </c>
      <c r="U22" s="10">
        <v>1377</v>
      </c>
      <c r="V22" s="10">
        <v>1394</v>
      </c>
      <c r="W22" s="10">
        <v>1396</v>
      </c>
      <c r="X22" s="10">
        <v>1413</v>
      </c>
      <c r="Y22" s="10">
        <v>1412</v>
      </c>
      <c r="Z22" s="10">
        <v>1367</v>
      </c>
      <c r="AA22" s="10">
        <v>1376</v>
      </c>
      <c r="AB22" s="10">
        <v>1371</v>
      </c>
      <c r="AC22" s="10">
        <v>1365</v>
      </c>
      <c r="AD22" s="10">
        <v>1371</v>
      </c>
      <c r="AE22" s="10">
        <v>1380</v>
      </c>
      <c r="AF22" s="10">
        <v>1381</v>
      </c>
      <c r="AG22" s="10">
        <v>1377</v>
      </c>
      <c r="AH22" s="10">
        <v>1398</v>
      </c>
      <c r="AI22" s="10">
        <v>1399</v>
      </c>
      <c r="AJ22" s="10">
        <v>1398</v>
      </c>
      <c r="AK22" s="10">
        <v>1408</v>
      </c>
      <c r="AL22" s="10">
        <v>1415</v>
      </c>
      <c r="AM22" s="10">
        <v>1441</v>
      </c>
      <c r="AN22" s="10">
        <v>1452</v>
      </c>
      <c r="AO22" s="10">
        <v>1461</v>
      </c>
      <c r="AP22" s="10">
        <v>1476</v>
      </c>
      <c r="AQ22" s="10">
        <v>1476</v>
      </c>
      <c r="AR22" s="10">
        <v>1485</v>
      </c>
      <c r="AS22" s="10">
        <v>1484</v>
      </c>
      <c r="AT22" s="10">
        <v>1476</v>
      </c>
      <c r="AU22" s="10">
        <v>1476</v>
      </c>
      <c r="AV22" s="10">
        <v>1485</v>
      </c>
      <c r="AW22" s="10">
        <v>1484</v>
      </c>
      <c r="AX22" s="10">
        <v>1498</v>
      </c>
      <c r="AY22" s="10">
        <v>1516</v>
      </c>
      <c r="AZ22" s="10">
        <v>1524</v>
      </c>
      <c r="BA22" s="10">
        <v>1539</v>
      </c>
      <c r="BB22" s="10">
        <v>1545</v>
      </c>
      <c r="BC22" s="10">
        <v>1570</v>
      </c>
      <c r="BD22" s="10">
        <v>1584</v>
      </c>
      <c r="BE22" s="10">
        <v>1600</v>
      </c>
      <c r="BF22" s="10">
        <v>1607</v>
      </c>
      <c r="BG22" s="10">
        <v>1629</v>
      </c>
      <c r="BH22" s="10">
        <v>1626</v>
      </c>
      <c r="BI22" s="10">
        <v>1630</v>
      </c>
      <c r="BJ22" s="10">
        <v>1577</v>
      </c>
      <c r="BK22" s="10">
        <v>1545</v>
      </c>
      <c r="BL22" s="10">
        <v>1557</v>
      </c>
      <c r="BM22" s="10">
        <v>1540</v>
      </c>
      <c r="BN22" s="10">
        <v>1601</v>
      </c>
      <c r="BO22" s="10">
        <v>1596</v>
      </c>
      <c r="BP22" s="10">
        <v>1573</v>
      </c>
      <c r="BQ22" s="10">
        <v>1595</v>
      </c>
      <c r="BR22" s="10">
        <v>1581</v>
      </c>
      <c r="BS22" s="10">
        <v>1590</v>
      </c>
      <c r="BT22" s="10">
        <v>1604</v>
      </c>
      <c r="BU22" s="10">
        <v>1603</v>
      </c>
      <c r="BV22" s="10">
        <v>1601</v>
      </c>
    </row>
    <row r="23" spans="1:75" ht="12.7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</row>
    <row r="24" spans="1:75" ht="12.75" customHeight="1" x14ac:dyDescent="0.2">
      <c r="A24" s="14" t="s">
        <v>69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</row>
    <row r="25" spans="1:75" ht="12.75" customHeight="1" x14ac:dyDescent="0.2">
      <c r="A25" s="1" t="s">
        <v>5</v>
      </c>
      <c r="B25" s="1">
        <v>33.5</v>
      </c>
      <c r="C25" s="1">
        <v>28</v>
      </c>
      <c r="D25" s="1">
        <v>26.3</v>
      </c>
      <c r="E25" s="1">
        <v>24.8</v>
      </c>
      <c r="F25" s="1">
        <v>35</v>
      </c>
      <c r="G25" s="1">
        <v>27.6</v>
      </c>
      <c r="H25" s="1">
        <v>24.3</v>
      </c>
      <c r="I25" s="1">
        <v>25.5</v>
      </c>
      <c r="J25" s="1">
        <v>27.7</v>
      </c>
      <c r="K25" s="1">
        <v>24.3</v>
      </c>
      <c r="L25" s="1">
        <v>22.7</v>
      </c>
      <c r="M25" s="1">
        <v>23</v>
      </c>
      <c r="N25" s="1">
        <v>21.6</v>
      </c>
      <c r="O25" s="1">
        <v>22.1</v>
      </c>
      <c r="P25" s="1">
        <v>32.6</v>
      </c>
      <c r="Q25" s="1">
        <v>28.6</v>
      </c>
      <c r="R25" s="1">
        <v>34.4</v>
      </c>
      <c r="S25" s="1">
        <v>38.299999999999997</v>
      </c>
      <c r="T25" s="1">
        <v>37</v>
      </c>
      <c r="U25" s="1">
        <v>32.700000000000017</v>
      </c>
      <c r="V25" s="1">
        <v>37.700000000000003</v>
      </c>
      <c r="W25" s="1">
        <v>39.04</v>
      </c>
      <c r="X25" s="1">
        <v>34.1</v>
      </c>
      <c r="Y25" s="1">
        <v>33.700000000000003</v>
      </c>
      <c r="Z25" s="1">
        <v>41.2</v>
      </c>
      <c r="AA25" s="1">
        <v>40.1</v>
      </c>
      <c r="AB25" s="1">
        <v>40.1</v>
      </c>
      <c r="AC25" s="1">
        <v>36.199999999999989</v>
      </c>
      <c r="AD25" s="1">
        <v>40.5</v>
      </c>
      <c r="AE25" s="1">
        <v>40.5</v>
      </c>
      <c r="AF25" s="1">
        <v>38.1</v>
      </c>
      <c r="AG25" s="1">
        <v>39.300000000000011</v>
      </c>
      <c r="AH25" s="1">
        <v>40.700000000000003</v>
      </c>
      <c r="AI25" s="1">
        <v>46.6</v>
      </c>
      <c r="AJ25" s="1">
        <v>45.2</v>
      </c>
      <c r="AK25" s="1">
        <v>43.699999999999989</v>
      </c>
      <c r="AL25" s="1">
        <v>49.4</v>
      </c>
      <c r="AM25" s="1">
        <v>52.7</v>
      </c>
      <c r="AN25" s="1">
        <v>50.4</v>
      </c>
      <c r="AO25" s="1">
        <v>44.599999999999994</v>
      </c>
      <c r="AP25" s="1">
        <v>49.6</v>
      </c>
      <c r="AQ25" s="1">
        <v>53.2</v>
      </c>
      <c r="AR25" s="1">
        <v>54</v>
      </c>
      <c r="AS25" s="1">
        <v>49.6</v>
      </c>
      <c r="AT25" s="1">
        <v>49.6</v>
      </c>
      <c r="AU25" s="1">
        <v>53.2</v>
      </c>
      <c r="AV25" s="1">
        <v>54</v>
      </c>
      <c r="AW25" s="1">
        <v>49.6</v>
      </c>
      <c r="AX25" s="1">
        <v>51.4</v>
      </c>
      <c r="AY25" s="1">
        <v>51.4</v>
      </c>
      <c r="AZ25" s="1">
        <v>53.2</v>
      </c>
      <c r="BA25" s="1">
        <v>49.9</v>
      </c>
      <c r="BB25" s="1">
        <v>54.3</v>
      </c>
      <c r="BC25" s="1">
        <v>57.2</v>
      </c>
      <c r="BD25" s="1">
        <v>57.3</v>
      </c>
      <c r="BE25" s="1">
        <v>58.199999999999989</v>
      </c>
      <c r="BF25" s="1">
        <v>58.3</v>
      </c>
      <c r="BG25" s="1">
        <v>60.8</v>
      </c>
      <c r="BH25" s="1">
        <v>60.7</v>
      </c>
      <c r="BI25" s="1">
        <v>63.2</v>
      </c>
      <c r="BJ25" s="1">
        <v>63.3</v>
      </c>
      <c r="BK25" s="1">
        <v>62.900000000000006</v>
      </c>
      <c r="BL25" s="1">
        <v>57.2</v>
      </c>
      <c r="BM25" s="1">
        <v>62.699999999999989</v>
      </c>
      <c r="BN25" s="1">
        <v>67.7</v>
      </c>
      <c r="BO25" s="1">
        <v>71</v>
      </c>
      <c r="BP25" s="1">
        <v>78</v>
      </c>
      <c r="BQ25" s="1">
        <v>79.699999999999974</v>
      </c>
      <c r="BR25" s="1">
        <v>77</v>
      </c>
      <c r="BS25" s="1">
        <v>84.1</v>
      </c>
      <c r="BT25" s="1">
        <v>88.7</v>
      </c>
      <c r="BU25" s="1">
        <v>81.300000000000026</v>
      </c>
      <c r="BV25" s="1">
        <v>76.599999999999994</v>
      </c>
    </row>
    <row r="26" spans="1:75" ht="12.75" customHeight="1" x14ac:dyDescent="0.2">
      <c r="A26" s="1" t="s">
        <v>6</v>
      </c>
      <c r="B26" s="1">
        <v>5.8</v>
      </c>
      <c r="C26" s="1">
        <v>3.1</v>
      </c>
      <c r="D26" s="1">
        <v>-0.2</v>
      </c>
      <c r="E26" s="1">
        <v>1.8</v>
      </c>
      <c r="F26" s="1">
        <v>3.6</v>
      </c>
      <c r="G26" s="1">
        <v>3.8</v>
      </c>
      <c r="H26" s="1">
        <v>0.8</v>
      </c>
      <c r="I26" s="1">
        <v>1.3</v>
      </c>
      <c r="J26" s="1">
        <v>3.2</v>
      </c>
      <c r="K26" s="1">
        <v>3.3</v>
      </c>
      <c r="L26" s="1">
        <v>2.4</v>
      </c>
      <c r="M26" s="1">
        <v>0.3</v>
      </c>
      <c r="N26" s="1">
        <v>1.9</v>
      </c>
      <c r="O26" s="1">
        <v>3.3</v>
      </c>
      <c r="P26" s="1">
        <v>4</v>
      </c>
      <c r="Q26" s="1">
        <v>0.7</v>
      </c>
      <c r="R26" s="1">
        <v>4.8</v>
      </c>
      <c r="S26" s="1">
        <v>7.8</v>
      </c>
      <c r="T26" s="1">
        <v>5.5</v>
      </c>
      <c r="U26" s="1">
        <v>6.8999999999999986</v>
      </c>
      <c r="V26" s="1">
        <v>5.2</v>
      </c>
      <c r="W26" s="1">
        <v>8.6</v>
      </c>
      <c r="X26" s="1">
        <v>3.1</v>
      </c>
      <c r="Y26" s="1">
        <v>3.5</v>
      </c>
      <c r="Z26" s="1">
        <v>7.9</v>
      </c>
      <c r="AA26" s="1">
        <v>7.1</v>
      </c>
      <c r="AB26" s="1">
        <v>5.5</v>
      </c>
      <c r="AC26" s="1">
        <v>4</v>
      </c>
      <c r="AD26" s="1">
        <v>6.9</v>
      </c>
      <c r="AE26" s="1">
        <v>5.9</v>
      </c>
      <c r="AF26" s="1">
        <v>5.3</v>
      </c>
      <c r="AG26" s="1">
        <v>5.5</v>
      </c>
      <c r="AH26" s="1">
        <v>5.4</v>
      </c>
      <c r="AI26" s="1">
        <v>8.1999999999999993</v>
      </c>
      <c r="AJ26" s="1">
        <v>5.4</v>
      </c>
      <c r="AK26" s="1">
        <v>4.6000000000000014</v>
      </c>
      <c r="AL26" s="1">
        <v>8.8000000000000007</v>
      </c>
      <c r="AM26" s="1">
        <v>9.5</v>
      </c>
      <c r="AN26" s="1">
        <v>7.2</v>
      </c>
      <c r="AO26" s="1">
        <v>6.7000000000000028</v>
      </c>
      <c r="AP26" s="1">
        <v>9.6</v>
      </c>
      <c r="AQ26" s="1">
        <v>9</v>
      </c>
      <c r="AR26" s="1">
        <v>11.3</v>
      </c>
      <c r="AS26" s="1">
        <v>7.1</v>
      </c>
      <c r="AT26" s="1">
        <v>9.6</v>
      </c>
      <c r="AU26" s="1">
        <v>9</v>
      </c>
      <c r="AV26" s="1">
        <v>11.3</v>
      </c>
      <c r="AW26" s="1">
        <v>7.1</v>
      </c>
      <c r="AX26" s="1">
        <v>10.6</v>
      </c>
      <c r="AY26" s="1">
        <v>9.1</v>
      </c>
      <c r="AZ26" s="1">
        <v>10.3</v>
      </c>
      <c r="BA26" s="1">
        <v>7.5</v>
      </c>
      <c r="BB26" s="1">
        <v>10.1</v>
      </c>
      <c r="BC26" s="1">
        <v>5.4</v>
      </c>
      <c r="BD26" s="1">
        <v>6</v>
      </c>
      <c r="BE26" s="1">
        <v>2</v>
      </c>
      <c r="BF26" s="1">
        <v>5.9</v>
      </c>
      <c r="BG26" s="1">
        <v>7.3</v>
      </c>
      <c r="BH26" s="1">
        <v>7.3</v>
      </c>
      <c r="BI26" s="1">
        <v>10.6</v>
      </c>
      <c r="BJ26" s="1">
        <v>8.5</v>
      </c>
      <c r="BK26" s="1">
        <v>15.8</v>
      </c>
      <c r="BL26" s="1">
        <v>8</v>
      </c>
      <c r="BM26" s="1">
        <v>5.8000000000000043</v>
      </c>
      <c r="BN26" s="1">
        <v>6.2</v>
      </c>
      <c r="BO26" s="1">
        <v>11.2</v>
      </c>
      <c r="BP26" s="1">
        <v>11.4</v>
      </c>
      <c r="BQ26" s="1">
        <v>9.8000000000000007</v>
      </c>
      <c r="BR26" s="1">
        <v>-0.4</v>
      </c>
      <c r="BS26" s="1">
        <v>8.1</v>
      </c>
      <c r="BT26" s="1">
        <v>4.4000000000000004</v>
      </c>
      <c r="BU26" s="1">
        <v>4.7999999999999972</v>
      </c>
      <c r="BV26" s="1">
        <v>-1.6</v>
      </c>
    </row>
    <row r="27" spans="1:75" ht="12.75" customHeight="1" x14ac:dyDescent="0.2">
      <c r="A27" s="1" t="s">
        <v>7</v>
      </c>
      <c r="B27" s="9">
        <v>0.17313432835820894</v>
      </c>
      <c r="C27" s="9">
        <v>0.11071428571428572</v>
      </c>
      <c r="D27" s="9">
        <v>-7.6045627376425855E-3</v>
      </c>
      <c r="E27" s="9">
        <v>7.2580645161290328E-2</v>
      </c>
      <c r="F27" s="9">
        <v>0.10299999999999999</v>
      </c>
      <c r="G27" s="9">
        <v>0.13768115942028988</v>
      </c>
      <c r="H27" s="9">
        <v>3.292181069958848E-2</v>
      </c>
      <c r="I27" s="9">
        <v>5.0980392156862744E-2</v>
      </c>
      <c r="J27" s="9">
        <v>0.11552346570397112</v>
      </c>
      <c r="K27" s="9">
        <v>0.13580246913580246</v>
      </c>
      <c r="L27" s="9">
        <v>0.10572687224669604</v>
      </c>
      <c r="M27" s="9">
        <v>1.3043478260869565E-2</v>
      </c>
      <c r="N27" s="9">
        <v>8.7962962962962951E-2</v>
      </c>
      <c r="O27" s="9">
        <v>0.14932126696832576</v>
      </c>
      <c r="P27" s="9">
        <v>0.12269938650306748</v>
      </c>
      <c r="Q27" s="9">
        <v>2.4475524475524472E-2</v>
      </c>
      <c r="R27" s="9">
        <v>0.13953488372093023</v>
      </c>
      <c r="S27" s="9">
        <v>0.20365535248041777</v>
      </c>
      <c r="T27" s="9">
        <v>0.14864864864864866</v>
      </c>
      <c r="U27" s="9">
        <v>0.21100917431192645</v>
      </c>
      <c r="V27" s="9">
        <v>0.13793103448275862</v>
      </c>
      <c r="W27" s="9">
        <v>0.22028688524590165</v>
      </c>
      <c r="X27" s="9">
        <v>9.0909090909090912E-2</v>
      </c>
      <c r="Y27" s="9">
        <v>0.104</v>
      </c>
      <c r="Z27" s="9">
        <v>0.19174757281553398</v>
      </c>
      <c r="AA27" s="9">
        <v>0.17705735660847879</v>
      </c>
      <c r="AB27" s="9">
        <v>0.13715710723192021</v>
      </c>
      <c r="AC27" s="9">
        <v>0.11049723756906081</v>
      </c>
      <c r="AD27" s="9">
        <v>0.17037037037037037</v>
      </c>
      <c r="AE27" s="9">
        <v>0.14567901234567901</v>
      </c>
      <c r="AF27" s="9">
        <v>0.13910761154855641</v>
      </c>
      <c r="AG27" s="9">
        <v>0.13994910941475822</v>
      </c>
      <c r="AH27" s="9">
        <v>0.13267813267813267</v>
      </c>
      <c r="AI27" s="9">
        <v>0.17596566523605148</v>
      </c>
      <c r="AJ27" s="9">
        <v>0.11946902654867257</v>
      </c>
      <c r="AK27" s="9">
        <v>0.10526315789473691</v>
      </c>
      <c r="AL27" s="9">
        <v>0.17813765182186236</v>
      </c>
      <c r="AM27" s="9">
        <v>0.18026565464895636</v>
      </c>
      <c r="AN27" s="9">
        <v>0.14285714285714288</v>
      </c>
      <c r="AO27" s="9">
        <v>0.15022421524663684</v>
      </c>
      <c r="AP27" s="9">
        <v>0.19354838709677419</v>
      </c>
      <c r="AQ27" s="9">
        <v>0.16917293233082706</v>
      </c>
      <c r="AR27" s="9">
        <v>0.20925925925925928</v>
      </c>
      <c r="AS27" s="9">
        <v>0.14314516129032256</v>
      </c>
      <c r="AT27" s="9">
        <v>0.19354838709677419</v>
      </c>
      <c r="AU27" s="9">
        <v>0.16917293233082706</v>
      </c>
      <c r="AV27" s="9">
        <v>0.20925925925925928</v>
      </c>
      <c r="AW27" s="9">
        <v>0.14314516129032256</v>
      </c>
      <c r="AX27" s="9">
        <v>0.20622568093385213</v>
      </c>
      <c r="AY27" s="9">
        <v>0.17699999999999999</v>
      </c>
      <c r="AZ27" s="9">
        <v>0.19400000000000001</v>
      </c>
      <c r="BA27" s="9">
        <v>0.15</v>
      </c>
      <c r="BB27" s="9">
        <v>0.186</v>
      </c>
      <c r="BC27" s="9">
        <v>9.4E-2</v>
      </c>
      <c r="BD27" s="9">
        <v>0.105</v>
      </c>
      <c r="BE27" s="9">
        <v>3.4000000000000002E-2</v>
      </c>
      <c r="BF27" s="9">
        <v>0.10100000000000001</v>
      </c>
      <c r="BG27" s="9">
        <v>0.12</v>
      </c>
      <c r="BH27" s="9">
        <v>0.12</v>
      </c>
      <c r="BI27" s="9">
        <v>0.16800000000000001</v>
      </c>
      <c r="BJ27" s="9">
        <v>0.13400000000000001</v>
      </c>
      <c r="BK27" s="9">
        <v>0.251</v>
      </c>
      <c r="BL27" s="9">
        <v>0.14000000000000001</v>
      </c>
      <c r="BM27" s="9">
        <v>9.2999999999999999E-2</v>
      </c>
      <c r="BN27" s="9">
        <v>9.1580502215657306E-2</v>
      </c>
      <c r="BO27" s="9">
        <v>0.158</v>
      </c>
      <c r="BP27" s="9">
        <v>0.14615384615384619</v>
      </c>
      <c r="BQ27" s="9">
        <v>0.12296110414052702</v>
      </c>
      <c r="BR27" s="9">
        <v>-5.1948051948051948E-3</v>
      </c>
      <c r="BS27" s="9">
        <v>9.631391200951249E-2</v>
      </c>
      <c r="BT27" s="9">
        <v>4.96054114994363E-2</v>
      </c>
      <c r="BU27" s="9">
        <v>5.9040590405904009E-2</v>
      </c>
      <c r="BV27" s="9">
        <v>-2.088772845953003E-2</v>
      </c>
    </row>
    <row r="28" spans="1:75" ht="12.75" customHeight="1" x14ac:dyDescent="0.2">
      <c r="A28" s="1" t="s">
        <v>8</v>
      </c>
      <c r="B28" s="1">
        <v>4</v>
      </c>
      <c r="C28" s="1">
        <v>-0.9</v>
      </c>
      <c r="D28" s="1">
        <v>-1.8</v>
      </c>
      <c r="E28" s="1">
        <v>-5.8</v>
      </c>
      <c r="F28" s="1">
        <v>2.4</v>
      </c>
      <c r="G28" s="1">
        <v>1.4</v>
      </c>
      <c r="H28" s="1">
        <v>-0.2</v>
      </c>
      <c r="I28" s="1">
        <v>-11.1</v>
      </c>
      <c r="J28" s="1">
        <v>2.4</v>
      </c>
      <c r="K28" s="1">
        <v>2.6</v>
      </c>
      <c r="L28" s="1">
        <v>1.6</v>
      </c>
      <c r="M28" s="1">
        <v>-0.6</v>
      </c>
      <c r="N28" s="1">
        <v>1</v>
      </c>
      <c r="O28" s="1">
        <v>2.2999999999999998</v>
      </c>
      <c r="P28" s="1">
        <v>2.6</v>
      </c>
      <c r="Q28" s="1">
        <v>-1.2</v>
      </c>
      <c r="R28" s="1">
        <v>3.2</v>
      </c>
      <c r="S28" s="1">
        <v>5.9</v>
      </c>
      <c r="T28" s="1">
        <v>3.8</v>
      </c>
      <c r="U28" s="1">
        <v>3.6999999999999993</v>
      </c>
      <c r="V28" s="1">
        <v>3.6</v>
      </c>
      <c r="W28" s="1">
        <v>7</v>
      </c>
      <c r="X28" s="1">
        <v>1.4</v>
      </c>
      <c r="Y28" s="1">
        <v>1.3</v>
      </c>
      <c r="Z28" s="1">
        <v>6.3</v>
      </c>
      <c r="AA28" s="1">
        <v>5.4</v>
      </c>
      <c r="AB28" s="1">
        <v>3.8</v>
      </c>
      <c r="AC28" s="1">
        <v>2.3000000000000007</v>
      </c>
      <c r="AD28" s="1">
        <v>5.2</v>
      </c>
      <c r="AE28" s="1">
        <v>4.4000000000000004</v>
      </c>
      <c r="AF28" s="1">
        <v>3.7</v>
      </c>
      <c r="AG28" s="1">
        <v>3.8999999999999986</v>
      </c>
      <c r="AH28" s="1">
        <v>2.9</v>
      </c>
      <c r="AI28" s="1">
        <v>6</v>
      </c>
      <c r="AJ28" s="1">
        <v>2.7</v>
      </c>
      <c r="AK28" s="1">
        <v>1.9999999999999982</v>
      </c>
      <c r="AL28" s="1">
        <v>6</v>
      </c>
      <c r="AM28" s="1">
        <v>6.7</v>
      </c>
      <c r="AN28" s="1">
        <v>4.4000000000000004</v>
      </c>
      <c r="AO28" s="1">
        <v>3.8999999999999986</v>
      </c>
      <c r="AP28" s="1">
        <v>6.8</v>
      </c>
      <c r="AQ28" s="1">
        <v>6.2</v>
      </c>
      <c r="AR28" s="1">
        <v>8.1999999999999993</v>
      </c>
      <c r="AS28" s="1">
        <v>4.5000000000000009</v>
      </c>
      <c r="AT28" s="1">
        <v>6.8</v>
      </c>
      <c r="AU28" s="1">
        <v>6.2</v>
      </c>
      <c r="AV28" s="1">
        <v>8.1999999999999993</v>
      </c>
      <c r="AW28" s="1">
        <v>4.5000000000000009</v>
      </c>
      <c r="AX28" s="1">
        <v>7.7</v>
      </c>
      <c r="AY28" s="1">
        <v>6.3</v>
      </c>
      <c r="AZ28" s="1">
        <v>7.4</v>
      </c>
      <c r="BA28" s="1">
        <v>4.7</v>
      </c>
      <c r="BB28" s="1">
        <v>7.3</v>
      </c>
      <c r="BC28" s="1">
        <v>1.6</v>
      </c>
      <c r="BD28" s="1">
        <v>2.5</v>
      </c>
      <c r="BE28" s="1">
        <v>-1.5999999999999996</v>
      </c>
      <c r="BF28" s="1">
        <v>1.7</v>
      </c>
      <c r="BG28" s="1">
        <v>3</v>
      </c>
      <c r="BH28" s="1">
        <v>3</v>
      </c>
      <c r="BI28" s="1">
        <v>6.3</v>
      </c>
      <c r="BJ28" s="1">
        <v>4.2</v>
      </c>
      <c r="BK28" s="1">
        <v>11.7</v>
      </c>
      <c r="BL28" s="1">
        <v>4</v>
      </c>
      <c r="BM28" s="1">
        <v>1.7000000000000028</v>
      </c>
      <c r="BN28" s="1">
        <v>2.6</v>
      </c>
      <c r="BO28" s="1">
        <v>6.7</v>
      </c>
      <c r="BP28" s="1">
        <v>6.8999999999999995</v>
      </c>
      <c r="BQ28" s="1">
        <v>4.5</v>
      </c>
      <c r="BR28" s="1">
        <v>-5.7</v>
      </c>
      <c r="BS28" s="1">
        <v>2.9000000000000004</v>
      </c>
      <c r="BT28" s="1">
        <v>-1</v>
      </c>
      <c r="BU28" s="1">
        <v>-0.70000000000000018</v>
      </c>
      <c r="BV28" s="1">
        <v>-7.1</v>
      </c>
    </row>
    <row r="29" spans="1:75" ht="12.75" customHeight="1" x14ac:dyDescent="0.2">
      <c r="A29" s="1" t="s">
        <v>9</v>
      </c>
      <c r="B29" s="9">
        <v>0.11940298507462686</v>
      </c>
      <c r="C29" s="9">
        <v>-3.2142857142857147E-2</v>
      </c>
      <c r="D29" s="9">
        <v>-6.8441064638783272E-2</v>
      </c>
      <c r="E29" s="9">
        <v>-0.23387096774193547</v>
      </c>
      <c r="F29" s="9">
        <v>6.9000000000000006E-2</v>
      </c>
      <c r="G29" s="9">
        <v>5.0724637681159424E-2</v>
      </c>
      <c r="H29" s="9">
        <v>-8.23045267489712E-3</v>
      </c>
      <c r="I29" s="9">
        <v>-0.43529411764705883</v>
      </c>
      <c r="J29" s="9">
        <v>8.6642599277978335E-2</v>
      </c>
      <c r="K29" s="9">
        <v>0.10699588477366255</v>
      </c>
      <c r="L29" s="9">
        <v>7.0484581497797363E-2</v>
      </c>
      <c r="M29" s="9">
        <v>-2.6086956521739129E-2</v>
      </c>
      <c r="N29" s="9">
        <v>4.6296296296296294E-2</v>
      </c>
      <c r="O29" s="9">
        <v>0.10407239819004524</v>
      </c>
      <c r="P29" s="9">
        <v>7.9754601226993863E-2</v>
      </c>
      <c r="Q29" s="9">
        <v>-4.1958041958041953E-2</v>
      </c>
      <c r="R29" s="9">
        <v>9.3023255813953501E-2</v>
      </c>
      <c r="S29" s="9">
        <v>0.15404699738903396</v>
      </c>
      <c r="T29" s="9">
        <v>0.10270270270270269</v>
      </c>
      <c r="U29" s="9">
        <v>0.11314984709480114</v>
      </c>
      <c r="V29" s="9">
        <v>9.5490716180371346E-2</v>
      </c>
      <c r="W29" s="9">
        <v>0.17930327868852458</v>
      </c>
      <c r="X29" s="9">
        <v>4.1055718475073312E-2</v>
      </c>
      <c r="Y29" s="9">
        <v>3.9E-2</v>
      </c>
      <c r="Z29" s="9">
        <v>0.15291262135922329</v>
      </c>
      <c r="AA29" s="9">
        <v>0.13466334164588528</v>
      </c>
      <c r="AB29" s="9">
        <v>9.4763092269326679E-2</v>
      </c>
      <c r="AC29" s="9">
        <v>6.3535911602209991E-2</v>
      </c>
      <c r="AD29" s="9">
        <v>0.12839506172839507</v>
      </c>
      <c r="AE29" s="9">
        <v>0.10864197530864199</v>
      </c>
      <c r="AF29" s="9">
        <v>9.711286089238845E-2</v>
      </c>
      <c r="AG29" s="9">
        <v>9.9236641221373975E-2</v>
      </c>
      <c r="AH29" s="9">
        <v>7.1253071253071246E-2</v>
      </c>
      <c r="AI29" s="9">
        <v>0.12875536480686695</v>
      </c>
      <c r="AJ29" s="9">
        <v>5.9734513274336286E-2</v>
      </c>
      <c r="AK29" s="9">
        <v>4.5766590389015989E-2</v>
      </c>
      <c r="AL29" s="9">
        <v>0.12145748987854252</v>
      </c>
      <c r="AM29" s="9">
        <v>0.12713472485768501</v>
      </c>
      <c r="AN29" s="9">
        <v>8.7301587301587311E-2</v>
      </c>
      <c r="AO29" s="9">
        <v>8.7443946188340782E-2</v>
      </c>
      <c r="AP29" s="9">
        <v>0.13709677419354838</v>
      </c>
      <c r="AQ29" s="9">
        <v>0.11654135338345864</v>
      </c>
      <c r="AR29" s="9">
        <v>0.15185185185185185</v>
      </c>
      <c r="AS29" s="9">
        <v>9.072580645161292E-2</v>
      </c>
      <c r="AT29" s="9">
        <v>0.13709677419354838</v>
      </c>
      <c r="AU29" s="9">
        <v>0.11654135338345864</v>
      </c>
      <c r="AV29" s="9">
        <v>0.15185185185185185</v>
      </c>
      <c r="AW29" s="9">
        <v>9.072580645161292E-2</v>
      </c>
      <c r="AX29" s="9">
        <v>0.14980544747081712</v>
      </c>
      <c r="AY29" s="9">
        <v>0.123</v>
      </c>
      <c r="AZ29" s="9">
        <v>0.13900000000000001</v>
      </c>
      <c r="BA29" s="9">
        <v>9.4E-2</v>
      </c>
      <c r="BB29" s="9">
        <v>0.13400000000000001</v>
      </c>
      <c r="BC29" s="9">
        <v>2.8000000000000001E-2</v>
      </c>
      <c r="BD29" s="9">
        <v>4.3999999999999997E-2</v>
      </c>
      <c r="BE29" s="9">
        <v>-2.7E-2</v>
      </c>
      <c r="BF29" s="9">
        <v>2.9000000000000001E-2</v>
      </c>
      <c r="BG29" s="9">
        <v>4.9000000000000002E-2</v>
      </c>
      <c r="BH29" s="9">
        <v>4.9000000000000002E-2</v>
      </c>
      <c r="BI29" s="9">
        <v>0.1</v>
      </c>
      <c r="BJ29" s="9">
        <v>6.6000000000000003E-2</v>
      </c>
      <c r="BK29" s="9">
        <v>0.186</v>
      </c>
      <c r="BL29" s="9">
        <v>7.0000000000000007E-2</v>
      </c>
      <c r="BM29" s="9">
        <v>2.7E-2</v>
      </c>
      <c r="BN29" s="9">
        <v>3.8404726735598228E-2</v>
      </c>
      <c r="BO29" s="9">
        <v>9.4E-2</v>
      </c>
      <c r="BP29" s="9">
        <v>8.8461538461538453E-2</v>
      </c>
      <c r="BQ29" s="9">
        <v>5.6461731493099139E-2</v>
      </c>
      <c r="BR29" s="9">
        <v>-7.4025974025974023E-2</v>
      </c>
      <c r="BS29" s="9">
        <v>3.4482758620689662E-2</v>
      </c>
      <c r="BT29" s="9">
        <v>-1.1273957158962794E-2</v>
      </c>
      <c r="BU29" s="9">
        <v>-8.6100861008610082E-3</v>
      </c>
      <c r="BV29" s="9">
        <v>-9.2689295039164496E-2</v>
      </c>
    </row>
    <row r="30" spans="1:75" ht="12.75" customHeight="1" x14ac:dyDescent="0.2">
      <c r="A30" s="1" t="s">
        <v>66</v>
      </c>
      <c r="B30" s="1">
        <v>0</v>
      </c>
      <c r="C30" s="1">
        <v>2</v>
      </c>
      <c r="D30" s="1">
        <v>1.5</v>
      </c>
      <c r="E30" s="1">
        <v>0.5</v>
      </c>
      <c r="F30" s="1">
        <v>1.7</v>
      </c>
      <c r="G30" s="1">
        <v>2.5</v>
      </c>
      <c r="H30" s="1">
        <v>2.2000000000000002</v>
      </c>
      <c r="I30" s="1">
        <v>1.1000000000000001</v>
      </c>
      <c r="J30" s="1">
        <v>1.9</v>
      </c>
      <c r="K30" s="1">
        <v>3</v>
      </c>
      <c r="L30" s="1">
        <v>4.4000000000000004</v>
      </c>
      <c r="M30" s="1">
        <v>7.2</v>
      </c>
      <c r="N30" s="1">
        <v>3.5</v>
      </c>
      <c r="O30" s="1">
        <v>3.1</v>
      </c>
      <c r="P30" s="1">
        <v>1.9</v>
      </c>
      <c r="Q30" s="1">
        <v>4.2</v>
      </c>
      <c r="R30" s="1">
        <v>2</v>
      </c>
      <c r="S30" s="1">
        <v>1.9</v>
      </c>
      <c r="T30" s="1">
        <v>1.3</v>
      </c>
      <c r="U30" s="1">
        <v>1.2999999999999998</v>
      </c>
      <c r="V30" s="1">
        <v>0.5</v>
      </c>
      <c r="W30" s="1">
        <v>1.2</v>
      </c>
      <c r="X30" s="1">
        <v>3.1</v>
      </c>
      <c r="Y30" s="1">
        <v>3.8</v>
      </c>
      <c r="Z30" s="1">
        <v>2.9</v>
      </c>
      <c r="AA30" s="1">
        <v>5.5</v>
      </c>
      <c r="AB30" s="1">
        <v>5.5</v>
      </c>
      <c r="AC30" s="1">
        <v>5.4</v>
      </c>
      <c r="AD30" s="1">
        <v>2.6</v>
      </c>
      <c r="AE30" s="1">
        <v>1.5</v>
      </c>
      <c r="AF30" s="1">
        <v>3.7</v>
      </c>
      <c r="AG30" s="1">
        <v>2.3999999999999995</v>
      </c>
      <c r="AH30" s="1">
        <v>1.2</v>
      </c>
      <c r="AI30" s="1">
        <v>1.1000000000000001</v>
      </c>
      <c r="AJ30" s="1">
        <v>2</v>
      </c>
      <c r="AK30" s="1">
        <v>4.1000000000000005</v>
      </c>
      <c r="AL30" s="1">
        <v>1</v>
      </c>
      <c r="AM30" s="1">
        <v>0.9</v>
      </c>
      <c r="AN30" s="1">
        <v>1</v>
      </c>
      <c r="AO30" s="1">
        <v>3.3000000000000003</v>
      </c>
      <c r="AP30" s="1">
        <v>1.7</v>
      </c>
      <c r="AQ30" s="1">
        <v>2.4</v>
      </c>
      <c r="AR30" s="1">
        <v>1.9</v>
      </c>
      <c r="AS30" s="1">
        <v>3.0999999999999988</v>
      </c>
      <c r="AT30" s="1">
        <v>1.7</v>
      </c>
      <c r="AU30" s="1">
        <v>2.4</v>
      </c>
      <c r="AV30" s="1">
        <v>1.9</v>
      </c>
      <c r="AW30" s="1">
        <v>3.0999999999999988</v>
      </c>
      <c r="AX30" s="1">
        <v>2</v>
      </c>
      <c r="AY30" s="1">
        <v>2.7</v>
      </c>
      <c r="AZ30" s="1">
        <v>2.6</v>
      </c>
      <c r="BA30" s="1">
        <v>8.4</v>
      </c>
      <c r="BB30" s="1">
        <v>3</v>
      </c>
      <c r="BC30" s="1">
        <v>5.4</v>
      </c>
      <c r="BD30" s="1">
        <v>5.3</v>
      </c>
      <c r="BE30" s="1">
        <v>3.9000000000000021</v>
      </c>
      <c r="BF30" s="1">
        <v>2.2999999999999998</v>
      </c>
      <c r="BG30" s="1">
        <v>1.5</v>
      </c>
      <c r="BH30" s="1">
        <v>2.8</v>
      </c>
      <c r="BI30" s="1">
        <v>6.6</v>
      </c>
      <c r="BJ30" s="1">
        <v>1.6</v>
      </c>
      <c r="BK30" s="1">
        <v>1.4</v>
      </c>
      <c r="BL30" s="1">
        <v>4.2</v>
      </c>
      <c r="BM30" s="1">
        <v>12.7</v>
      </c>
      <c r="BN30" s="1">
        <v>3.9</v>
      </c>
      <c r="BO30" s="1">
        <v>7.4</v>
      </c>
      <c r="BP30" s="1">
        <v>5.6999999999999993</v>
      </c>
      <c r="BQ30" s="1">
        <v>16.500000000000004</v>
      </c>
      <c r="BR30" s="1">
        <v>6.6</v>
      </c>
      <c r="BS30" s="1">
        <v>14.500000000000002</v>
      </c>
      <c r="BT30" s="1">
        <v>20.9</v>
      </c>
      <c r="BU30" s="1">
        <v>60.6</v>
      </c>
      <c r="BV30" s="1">
        <v>15.3</v>
      </c>
    </row>
    <row r="31" spans="1:75" ht="12.75" customHeight="1" x14ac:dyDescent="0.2">
      <c r="A31" s="1" t="s">
        <v>67</v>
      </c>
      <c r="B31" s="10">
        <v>320</v>
      </c>
      <c r="C31" s="10">
        <v>327</v>
      </c>
      <c r="D31" s="10">
        <v>315</v>
      </c>
      <c r="E31" s="10">
        <v>300</v>
      </c>
      <c r="F31" s="10">
        <v>299</v>
      </c>
      <c r="G31" s="10">
        <v>298</v>
      </c>
      <c r="H31" s="10">
        <v>277</v>
      </c>
      <c r="I31" s="10">
        <v>245</v>
      </c>
      <c r="J31" s="10">
        <v>254</v>
      </c>
      <c r="K31" s="10">
        <v>250</v>
      </c>
      <c r="L31" s="10">
        <v>259</v>
      </c>
      <c r="M31" s="10">
        <v>259</v>
      </c>
      <c r="N31" s="10">
        <v>258</v>
      </c>
      <c r="O31" s="10">
        <v>259</v>
      </c>
      <c r="P31" s="10">
        <v>345</v>
      </c>
      <c r="Q31" s="10">
        <v>344</v>
      </c>
      <c r="R31" s="10">
        <v>346</v>
      </c>
      <c r="S31" s="10">
        <v>355</v>
      </c>
      <c r="T31" s="10">
        <v>352</v>
      </c>
      <c r="U31" s="10">
        <v>363</v>
      </c>
      <c r="V31" s="10">
        <v>361</v>
      </c>
      <c r="W31" s="10">
        <v>359</v>
      </c>
      <c r="X31" s="10">
        <v>354</v>
      </c>
      <c r="Y31" s="10">
        <v>354</v>
      </c>
      <c r="Z31" s="10">
        <v>348</v>
      </c>
      <c r="AA31" s="10">
        <v>343</v>
      </c>
      <c r="AB31" s="10">
        <v>348</v>
      </c>
      <c r="AC31" s="10">
        <v>357</v>
      </c>
      <c r="AD31" s="10">
        <v>361</v>
      </c>
      <c r="AE31" s="10">
        <v>372</v>
      </c>
      <c r="AF31" s="10">
        <v>378</v>
      </c>
      <c r="AG31" s="10">
        <v>371</v>
      </c>
      <c r="AH31" s="10">
        <v>461</v>
      </c>
      <c r="AI31" s="10">
        <v>472</v>
      </c>
      <c r="AJ31" s="10">
        <v>483</v>
      </c>
      <c r="AK31" s="10">
        <v>484</v>
      </c>
      <c r="AL31" s="10">
        <v>495</v>
      </c>
      <c r="AM31" s="10">
        <v>481</v>
      </c>
      <c r="AN31" s="10">
        <v>494</v>
      </c>
      <c r="AO31" s="10">
        <v>491</v>
      </c>
      <c r="AP31" s="10">
        <v>502</v>
      </c>
      <c r="AQ31" s="10">
        <v>511</v>
      </c>
      <c r="AR31" s="10">
        <v>510</v>
      </c>
      <c r="AS31" s="10">
        <v>510</v>
      </c>
      <c r="AT31" s="10">
        <v>502</v>
      </c>
      <c r="AU31" s="10">
        <v>511</v>
      </c>
      <c r="AV31" s="10">
        <v>510</v>
      </c>
      <c r="AW31" s="10">
        <v>510</v>
      </c>
      <c r="AX31" s="10">
        <v>520</v>
      </c>
      <c r="AY31" s="10">
        <v>526</v>
      </c>
      <c r="AZ31" s="10">
        <v>533</v>
      </c>
      <c r="BA31" s="10">
        <v>533</v>
      </c>
      <c r="BB31" s="10">
        <v>566</v>
      </c>
      <c r="BC31" s="10">
        <v>691</v>
      </c>
      <c r="BD31" s="10">
        <v>692</v>
      </c>
      <c r="BE31" s="10">
        <v>709</v>
      </c>
      <c r="BF31" s="10">
        <v>716</v>
      </c>
      <c r="BG31" s="10">
        <v>736</v>
      </c>
      <c r="BH31" s="10">
        <v>741</v>
      </c>
      <c r="BI31" s="10">
        <v>754</v>
      </c>
      <c r="BJ31" s="10">
        <v>753</v>
      </c>
      <c r="BK31" s="10">
        <v>751</v>
      </c>
      <c r="BL31" s="10">
        <v>754</v>
      </c>
      <c r="BM31" s="10">
        <v>764</v>
      </c>
      <c r="BN31" s="10">
        <v>726</v>
      </c>
      <c r="BO31" s="10">
        <v>734</v>
      </c>
      <c r="BP31" s="10">
        <v>755</v>
      </c>
      <c r="BQ31" s="10">
        <v>751</v>
      </c>
      <c r="BR31" s="10">
        <v>747</v>
      </c>
      <c r="BS31" s="10">
        <v>767</v>
      </c>
      <c r="BT31" s="10">
        <v>810</v>
      </c>
      <c r="BU31" s="10">
        <v>835</v>
      </c>
      <c r="BV31" s="10">
        <v>870</v>
      </c>
    </row>
    <row r="32" spans="1:75" ht="12.7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</row>
    <row r="33" spans="1:74" ht="12.75" customHeight="1" x14ac:dyDescent="0.2">
      <c r="A33" s="14" t="s">
        <v>70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</row>
    <row r="34" spans="1:74" ht="12.75" customHeight="1" x14ac:dyDescent="0.2">
      <c r="A34" s="1" t="s">
        <v>5</v>
      </c>
      <c r="B34" s="1">
        <v>85.5</v>
      </c>
      <c r="C34" s="1">
        <v>77.900000000000006</v>
      </c>
      <c r="D34" s="1">
        <v>80.400000000000006</v>
      </c>
      <c r="E34" s="1">
        <v>81.8</v>
      </c>
      <c r="F34" s="1">
        <v>92.2</v>
      </c>
      <c r="G34" s="1">
        <v>97.9</v>
      </c>
      <c r="H34" s="1">
        <v>126</v>
      </c>
      <c r="I34" s="1">
        <v>140.80000000000001</v>
      </c>
      <c r="J34" s="1">
        <v>155.9</v>
      </c>
      <c r="K34" s="1">
        <v>194.2</v>
      </c>
      <c r="L34" s="1">
        <v>238.9</v>
      </c>
      <c r="M34" s="1">
        <v>239.1</v>
      </c>
      <c r="N34" s="1">
        <v>315</v>
      </c>
      <c r="O34" s="1">
        <v>269.10000000000002</v>
      </c>
      <c r="P34" s="1">
        <v>268.60000000000002</v>
      </c>
      <c r="Q34" s="1">
        <v>268.5</v>
      </c>
      <c r="R34" s="1">
        <v>323.89999999999998</v>
      </c>
      <c r="S34" s="1">
        <v>321.5</v>
      </c>
      <c r="T34" s="1">
        <v>349.5</v>
      </c>
      <c r="U34" s="1">
        <v>373.80000000000007</v>
      </c>
      <c r="V34" s="1">
        <v>414.4</v>
      </c>
      <c r="W34" s="1">
        <v>399.2</v>
      </c>
      <c r="X34" s="1">
        <v>378.2</v>
      </c>
      <c r="Y34" s="1">
        <v>255.9</v>
      </c>
      <c r="Z34" s="1">
        <v>366.6</v>
      </c>
      <c r="AA34" s="1">
        <v>286.8</v>
      </c>
      <c r="AB34" s="1">
        <v>269.10000000000002</v>
      </c>
      <c r="AC34" s="1">
        <v>213.29999999999984</v>
      </c>
      <c r="AD34" s="1">
        <v>235.4</v>
      </c>
      <c r="AE34" s="1">
        <v>203.3</v>
      </c>
      <c r="AF34" s="1">
        <v>235.7</v>
      </c>
      <c r="AG34" s="1">
        <v>249.79999999999995</v>
      </c>
      <c r="AH34" s="1">
        <v>262</v>
      </c>
      <c r="AI34" s="1">
        <v>273.2</v>
      </c>
      <c r="AJ34" s="1">
        <v>252.4</v>
      </c>
      <c r="AK34" s="1">
        <v>261.49999999999989</v>
      </c>
      <c r="AL34" s="1">
        <v>289.39999999999998</v>
      </c>
      <c r="AM34" s="1">
        <v>261.3</v>
      </c>
      <c r="AN34" s="1">
        <v>271.39999999999998</v>
      </c>
      <c r="AO34" s="1">
        <v>241.49999999999989</v>
      </c>
      <c r="AP34" s="1">
        <v>273.10000000000002</v>
      </c>
      <c r="AQ34" s="1">
        <v>272.2</v>
      </c>
      <c r="AR34" s="1">
        <v>253</v>
      </c>
      <c r="AS34" s="1">
        <v>297.19999999999993</v>
      </c>
      <c r="AT34" s="1">
        <v>273.10000000000002</v>
      </c>
      <c r="AU34" s="1">
        <v>272.2</v>
      </c>
      <c r="AV34" s="1">
        <v>253</v>
      </c>
      <c r="AW34" s="1">
        <v>297.19999999999993</v>
      </c>
      <c r="AX34" s="1">
        <v>268.10000000000002</v>
      </c>
      <c r="AY34" s="1">
        <v>246.7</v>
      </c>
      <c r="AZ34" s="1">
        <v>341.7</v>
      </c>
      <c r="BA34" s="1">
        <v>267.5</v>
      </c>
      <c r="BB34" s="1">
        <v>219.3</v>
      </c>
      <c r="BC34" s="1">
        <v>242.1</v>
      </c>
      <c r="BD34" s="1">
        <v>173.5</v>
      </c>
      <c r="BE34" s="1">
        <v>188.60000000000002</v>
      </c>
      <c r="BF34" s="1">
        <v>211.1</v>
      </c>
      <c r="BG34" s="1">
        <v>169.9</v>
      </c>
      <c r="BH34" s="1">
        <v>206.4</v>
      </c>
      <c r="BI34" s="1">
        <v>192.6</v>
      </c>
      <c r="BJ34" s="1">
        <v>184.3</v>
      </c>
      <c r="BK34" s="1">
        <v>152.5</v>
      </c>
      <c r="BL34" s="1">
        <v>211.3</v>
      </c>
      <c r="BM34" s="1">
        <v>244.10000000000002</v>
      </c>
      <c r="BN34" s="1">
        <v>298.3</v>
      </c>
      <c r="BO34" s="1">
        <v>352.9</v>
      </c>
      <c r="BP34" s="1">
        <v>408.9</v>
      </c>
      <c r="BQ34" s="1">
        <v>469.7000000000001</v>
      </c>
      <c r="BR34" s="1">
        <v>525.29999999999995</v>
      </c>
      <c r="BS34" s="1">
        <v>568.20000000000005</v>
      </c>
      <c r="BT34" s="1">
        <v>619.4</v>
      </c>
      <c r="BU34" s="1">
        <v>574.29999999999984</v>
      </c>
      <c r="BV34" s="1">
        <v>441.4</v>
      </c>
    </row>
    <row r="35" spans="1:74" ht="12.75" customHeight="1" x14ac:dyDescent="0.2">
      <c r="A35" s="1" t="s">
        <v>6</v>
      </c>
      <c r="B35" s="1">
        <v>30.9</v>
      </c>
      <c r="C35" s="1">
        <v>23</v>
      </c>
      <c r="D35" s="1">
        <v>32.200000000000003</v>
      </c>
      <c r="E35" s="1">
        <v>32.200000000000003</v>
      </c>
      <c r="F35" s="1">
        <v>33.5</v>
      </c>
      <c r="G35" s="1">
        <v>34.799999999999997</v>
      </c>
      <c r="H35" s="1">
        <v>49.4</v>
      </c>
      <c r="I35" s="1">
        <v>64.5</v>
      </c>
      <c r="J35" s="1">
        <v>71.3</v>
      </c>
      <c r="K35" s="1">
        <v>104.8</v>
      </c>
      <c r="L35" s="1">
        <v>130.69999999999999</v>
      </c>
      <c r="M35" s="1">
        <v>115.2</v>
      </c>
      <c r="N35" s="1">
        <v>168.1</v>
      </c>
      <c r="O35" s="1">
        <v>136</v>
      </c>
      <c r="P35" s="1">
        <v>86.5</v>
      </c>
      <c r="Q35" s="1">
        <v>130.19999999999999</v>
      </c>
      <c r="R35" s="1">
        <v>157.5</v>
      </c>
      <c r="S35" s="1">
        <v>174.6</v>
      </c>
      <c r="T35" s="1">
        <v>189.9</v>
      </c>
      <c r="U35" s="1">
        <v>211.39999999999998</v>
      </c>
      <c r="V35" s="1">
        <v>214.7</v>
      </c>
      <c r="W35" s="1">
        <v>188.2</v>
      </c>
      <c r="X35" s="1">
        <v>179.4</v>
      </c>
      <c r="Y35" s="1">
        <v>165</v>
      </c>
      <c r="Z35" s="1">
        <v>150.13</v>
      </c>
      <c r="AA35" s="1">
        <v>120.33</v>
      </c>
      <c r="AB35" s="1">
        <v>78.8</v>
      </c>
      <c r="AC35" s="1">
        <v>78.240000000000009</v>
      </c>
      <c r="AD35" s="1">
        <v>52.5</v>
      </c>
      <c r="AE35" s="1">
        <v>64</v>
      </c>
      <c r="AF35" s="1">
        <v>46.6</v>
      </c>
      <c r="AG35" s="1">
        <v>70.800000000000011</v>
      </c>
      <c r="AH35" s="1">
        <v>180</v>
      </c>
      <c r="AI35" s="1">
        <v>87.9</v>
      </c>
      <c r="AJ35" s="1">
        <v>180.3</v>
      </c>
      <c r="AK35" s="1">
        <v>88.800000000000011</v>
      </c>
      <c r="AL35" s="1">
        <v>78.7</v>
      </c>
      <c r="AM35" s="1">
        <v>161.4</v>
      </c>
      <c r="AN35" s="1">
        <v>91.8</v>
      </c>
      <c r="AO35" s="1">
        <v>70.499999999999943</v>
      </c>
      <c r="AP35" s="1">
        <v>39.4</v>
      </c>
      <c r="AQ35" s="1">
        <v>77.7</v>
      </c>
      <c r="AR35" s="1">
        <v>82.3</v>
      </c>
      <c r="AS35" s="1">
        <v>86.499999999999972</v>
      </c>
      <c r="AT35" s="1">
        <v>39.4</v>
      </c>
      <c r="AU35" s="1">
        <v>77.7</v>
      </c>
      <c r="AV35" s="1">
        <v>82.3</v>
      </c>
      <c r="AW35" s="1">
        <v>86.499999999999972</v>
      </c>
      <c r="AX35" s="1">
        <v>70.5</v>
      </c>
      <c r="AY35" s="1">
        <v>71.3</v>
      </c>
      <c r="AZ35" s="1">
        <v>85</v>
      </c>
      <c r="BA35" s="1">
        <v>63.6</v>
      </c>
      <c r="BB35" s="1">
        <v>48.2</v>
      </c>
      <c r="BC35" s="1">
        <v>39.1</v>
      </c>
      <c r="BD35" s="1">
        <v>4.3</v>
      </c>
      <c r="BE35" s="1">
        <v>-19.199999999999989</v>
      </c>
      <c r="BF35" s="1">
        <v>-35.799999999999997</v>
      </c>
      <c r="BG35" s="1">
        <v>5.7</v>
      </c>
      <c r="BH35" s="1">
        <v>85.1</v>
      </c>
      <c r="BI35" s="1">
        <v>1.9</v>
      </c>
      <c r="BJ35" s="1">
        <v>-13.7</v>
      </c>
      <c r="BK35" s="1">
        <v>-35</v>
      </c>
      <c r="BL35" s="1">
        <v>7.9</v>
      </c>
      <c r="BM35" s="1">
        <v>45.5</v>
      </c>
      <c r="BN35" s="1">
        <v>51</v>
      </c>
      <c r="BO35" s="1">
        <v>148.69999999999999</v>
      </c>
      <c r="BP35" s="1">
        <v>200.8</v>
      </c>
      <c r="BQ35" s="1">
        <v>256.20000000000005</v>
      </c>
      <c r="BR35" s="1">
        <v>224.5</v>
      </c>
      <c r="BS35" s="1">
        <v>213.8</v>
      </c>
      <c r="BT35" s="1">
        <v>190.5</v>
      </c>
      <c r="BU35" s="1">
        <v>196.80000000000007</v>
      </c>
      <c r="BV35" s="1">
        <v>97.8</v>
      </c>
    </row>
    <row r="36" spans="1:74" ht="12.75" customHeight="1" x14ac:dyDescent="0.2">
      <c r="A36" s="1" t="s">
        <v>7</v>
      </c>
      <c r="B36" s="9">
        <v>0.36140350877192984</v>
      </c>
      <c r="C36" s="9">
        <v>0.29525032092426184</v>
      </c>
      <c r="D36" s="9">
        <v>0.40049751243781095</v>
      </c>
      <c r="E36" s="9">
        <v>0.39364303178484111</v>
      </c>
      <c r="F36" s="9">
        <v>0.36299999999999999</v>
      </c>
      <c r="G36" s="9">
        <v>0.35546475995914201</v>
      </c>
      <c r="H36" s="9">
        <v>0.39206349206349206</v>
      </c>
      <c r="I36" s="9">
        <v>0.45809659090909088</v>
      </c>
      <c r="J36" s="9">
        <v>0.45734445157152015</v>
      </c>
      <c r="K36" s="9">
        <v>0.53964984552008244</v>
      </c>
      <c r="L36" s="9">
        <v>0.54709083298451233</v>
      </c>
      <c r="M36" s="9">
        <v>0.48180677540777922</v>
      </c>
      <c r="N36" s="9">
        <v>0.5336507936507936</v>
      </c>
      <c r="O36" s="9">
        <v>0.50538833147528794</v>
      </c>
      <c r="P36" s="9">
        <v>0.32204020848845866</v>
      </c>
      <c r="Q36" s="9">
        <v>0.48491620111731837</v>
      </c>
      <c r="R36" s="9">
        <v>0.48626119172584137</v>
      </c>
      <c r="S36" s="9">
        <v>0.54307931570762047</v>
      </c>
      <c r="T36" s="9">
        <v>0.54334763948497855</v>
      </c>
      <c r="U36" s="9">
        <v>0.56554307116104852</v>
      </c>
      <c r="V36" s="9">
        <v>0.51809845559845558</v>
      </c>
      <c r="W36" s="9">
        <v>0.47144288577154309</v>
      </c>
      <c r="X36" s="9">
        <v>0.47435219460602857</v>
      </c>
      <c r="Y36" s="9">
        <v>0.64500000000000002</v>
      </c>
      <c r="Z36" s="9">
        <v>0.40951991271140203</v>
      </c>
      <c r="AA36" s="9">
        <v>0.4195606694560669</v>
      </c>
      <c r="AB36" s="9">
        <v>0.29282794500185799</v>
      </c>
      <c r="AC36" s="9">
        <v>0.36680731364275698</v>
      </c>
      <c r="AD36" s="9">
        <v>0.22302463891248939</v>
      </c>
      <c r="AE36" s="9">
        <v>0.31480570585341855</v>
      </c>
      <c r="AF36" s="9">
        <v>0.19770895205770048</v>
      </c>
      <c r="AG36" s="9">
        <v>0.28342674139311458</v>
      </c>
      <c r="AH36" s="9">
        <v>0.68702290076335881</v>
      </c>
      <c r="AI36" s="9">
        <v>0.3217423133235725</v>
      </c>
      <c r="AJ36" s="9">
        <v>0.71434231378763868</v>
      </c>
      <c r="AK36" s="9">
        <v>0.33957934990439792</v>
      </c>
      <c r="AL36" s="9">
        <v>0.27194194885970979</v>
      </c>
      <c r="AM36" s="9">
        <v>0.61768082663605051</v>
      </c>
      <c r="AN36" s="9">
        <v>0.33824613117170232</v>
      </c>
      <c r="AO36" s="9">
        <v>0.2919254658385092</v>
      </c>
      <c r="AP36" s="9">
        <v>0.14426949835225192</v>
      </c>
      <c r="AQ36" s="9">
        <v>0.28545187362233654</v>
      </c>
      <c r="AR36" s="9">
        <v>0.32529644268774704</v>
      </c>
      <c r="AS36" s="9">
        <v>0.29104979811574694</v>
      </c>
      <c r="AT36" s="9">
        <v>0.14426949835225192</v>
      </c>
      <c r="AU36" s="9">
        <v>0.28545187362233654</v>
      </c>
      <c r="AV36" s="9">
        <v>0.32529644268774704</v>
      </c>
      <c r="AW36" s="9">
        <v>0.29104979811574694</v>
      </c>
      <c r="AX36" s="9">
        <v>0.26296158149944049</v>
      </c>
      <c r="AY36" s="9">
        <v>0.28899999999999998</v>
      </c>
      <c r="AZ36" s="9">
        <v>0.249</v>
      </c>
      <c r="BA36" s="9">
        <v>0.23799999999999999</v>
      </c>
      <c r="BB36" s="9">
        <v>0.22</v>
      </c>
      <c r="BC36" s="9">
        <v>0.16200000000000001</v>
      </c>
      <c r="BD36" s="9">
        <v>2.5000000000000001E-2</v>
      </c>
      <c r="BE36" s="9">
        <v>-0.10199999999999999</v>
      </c>
      <c r="BF36" s="9">
        <v>-0.17</v>
      </c>
      <c r="BG36" s="9">
        <v>3.4000000000000002E-2</v>
      </c>
      <c r="BH36" s="9">
        <v>0.41199999999999998</v>
      </c>
      <c r="BI36" s="9">
        <v>0.01</v>
      </c>
      <c r="BJ36" s="9">
        <v>-7.3999999999999996E-2</v>
      </c>
      <c r="BK36" s="9">
        <v>-0.23</v>
      </c>
      <c r="BL36" s="9">
        <v>3.6999999999999998E-2</v>
      </c>
      <c r="BM36" s="9">
        <v>0.186</v>
      </c>
      <c r="BN36" s="9">
        <v>0.17096882333221589</v>
      </c>
      <c r="BO36" s="9">
        <v>0.42099999999999999</v>
      </c>
      <c r="BP36" s="9">
        <v>0.4910736121301052</v>
      </c>
      <c r="BQ36" s="9">
        <v>0.54545454545454541</v>
      </c>
      <c r="BR36" s="9">
        <v>0.42737483342851706</v>
      </c>
      <c r="BS36" s="9">
        <v>0.37627595916930656</v>
      </c>
      <c r="BT36" s="9">
        <v>0.30755569906360991</v>
      </c>
      <c r="BU36" s="9">
        <v>0.34267804283475556</v>
      </c>
      <c r="BV36" s="9">
        <v>0.22156773901223381</v>
      </c>
    </row>
    <row r="37" spans="1:74" ht="12.75" customHeight="1" x14ac:dyDescent="0.2">
      <c r="A37" s="1" t="s">
        <v>8</v>
      </c>
      <c r="B37" s="1">
        <v>24.6</v>
      </c>
      <c r="C37" s="1">
        <v>16.399999999999999</v>
      </c>
      <c r="D37" s="1">
        <v>24.4</v>
      </c>
      <c r="E37" s="1">
        <v>23.4</v>
      </c>
      <c r="F37" s="1">
        <v>24.5</v>
      </c>
      <c r="G37" s="1">
        <v>24.4</v>
      </c>
      <c r="H37" s="1">
        <v>37.4</v>
      </c>
      <c r="I37" s="1">
        <v>48.7</v>
      </c>
      <c r="J37" s="1">
        <v>57.2</v>
      </c>
      <c r="K37" s="1">
        <v>89.5</v>
      </c>
      <c r="L37" s="1">
        <v>112.5</v>
      </c>
      <c r="M37" s="1">
        <v>90.6</v>
      </c>
      <c r="N37" s="1">
        <v>146.5</v>
      </c>
      <c r="O37" s="1">
        <v>112.3</v>
      </c>
      <c r="P37" s="1">
        <v>58.7</v>
      </c>
      <c r="Q37" s="1">
        <v>96.6</v>
      </c>
      <c r="R37" s="1">
        <v>123</v>
      </c>
      <c r="S37" s="1">
        <v>138.1</v>
      </c>
      <c r="T37" s="1">
        <v>153.30000000000001</v>
      </c>
      <c r="U37" s="1">
        <v>172.3</v>
      </c>
      <c r="V37" s="1">
        <v>177.6</v>
      </c>
      <c r="W37" s="1">
        <v>148.6</v>
      </c>
      <c r="X37" s="1">
        <v>130.1</v>
      </c>
      <c r="Y37" s="1">
        <v>89.3</v>
      </c>
      <c r="Z37" s="1">
        <v>95.3</v>
      </c>
      <c r="AA37" s="1">
        <v>65.099999999999994</v>
      </c>
      <c r="AB37" s="1">
        <v>21.5</v>
      </c>
      <c r="AC37" s="1">
        <v>18.900000000000034</v>
      </c>
      <c r="AD37" s="1">
        <v>-5.0999999999999996</v>
      </c>
      <c r="AE37" s="1">
        <v>4.4000000000000004</v>
      </c>
      <c r="AF37" s="1">
        <v>-11.8</v>
      </c>
      <c r="AG37" s="1">
        <v>12.6</v>
      </c>
      <c r="AH37" s="1">
        <v>121.7</v>
      </c>
      <c r="AI37" s="1">
        <v>29.6</v>
      </c>
      <c r="AJ37" s="1">
        <v>122.6</v>
      </c>
      <c r="AK37" s="1">
        <v>31.400000000000034</v>
      </c>
      <c r="AL37" s="1">
        <v>21.7</v>
      </c>
      <c r="AM37" s="1">
        <v>105</v>
      </c>
      <c r="AN37" s="1">
        <v>35.5</v>
      </c>
      <c r="AO37" s="1">
        <v>0.40000000000000568</v>
      </c>
      <c r="AP37" s="1">
        <v>-48.3</v>
      </c>
      <c r="AQ37" s="1">
        <v>-29.4</v>
      </c>
      <c r="AR37" s="1">
        <v>-20.6</v>
      </c>
      <c r="AS37" s="1">
        <v>-18.799999999999997</v>
      </c>
      <c r="AT37" s="1">
        <v>-48.3</v>
      </c>
      <c r="AU37" s="1">
        <v>-29.4</v>
      </c>
      <c r="AV37" s="1">
        <v>-20.6</v>
      </c>
      <c r="AW37" s="1">
        <v>-18.799999999999997</v>
      </c>
      <c r="AX37" s="1">
        <v>-31.7</v>
      </c>
      <c r="AY37" s="1">
        <v>-26.8</v>
      </c>
      <c r="AZ37" s="1">
        <v>-5.2</v>
      </c>
      <c r="BA37" s="1">
        <v>-23.9</v>
      </c>
      <c r="BB37" s="1">
        <v>-32.9</v>
      </c>
      <c r="BC37" s="1">
        <v>-43.3</v>
      </c>
      <c r="BD37" s="1">
        <v>-78.8</v>
      </c>
      <c r="BE37" s="1">
        <v>-102.30000000000001</v>
      </c>
      <c r="BF37" s="1">
        <v>-118.3</v>
      </c>
      <c r="BG37" s="1">
        <v>-74.900000000000006</v>
      </c>
      <c r="BH37" s="1">
        <v>10.4</v>
      </c>
      <c r="BI37" s="1">
        <v>-830.1</v>
      </c>
      <c r="BJ37" s="1">
        <v>-55</v>
      </c>
      <c r="BK37" s="1">
        <v>-75.400000000000006</v>
      </c>
      <c r="BL37" s="1">
        <v>-29.1</v>
      </c>
      <c r="BM37" s="1">
        <v>11.699999999999989</v>
      </c>
      <c r="BN37" s="1">
        <v>18.7</v>
      </c>
      <c r="BO37" s="1">
        <v>117.2</v>
      </c>
      <c r="BP37" s="1">
        <v>169.10000000000002</v>
      </c>
      <c r="BQ37" s="1">
        <v>223.89999999999998</v>
      </c>
      <c r="BR37" s="1">
        <v>193.9</v>
      </c>
      <c r="BS37" s="1">
        <v>184.9</v>
      </c>
      <c r="BT37" s="1">
        <v>160.00000000000003</v>
      </c>
      <c r="BU37" s="1">
        <v>166.39999999999995</v>
      </c>
      <c r="BV37" s="1">
        <v>68.5</v>
      </c>
    </row>
    <row r="38" spans="1:74" ht="12.75" customHeight="1" x14ac:dyDescent="0.2">
      <c r="A38" s="1" t="s">
        <v>9</v>
      </c>
      <c r="B38" s="9">
        <v>0.28771929824561404</v>
      </c>
      <c r="C38" s="9">
        <v>0.21052631578947364</v>
      </c>
      <c r="D38" s="9">
        <v>0.30348258706467657</v>
      </c>
      <c r="E38" s="9">
        <v>0.28606356968215157</v>
      </c>
      <c r="F38" s="9">
        <v>0.26600000000000001</v>
      </c>
      <c r="G38" s="9">
        <v>0.24923391215526047</v>
      </c>
      <c r="H38" s="9">
        <v>0.29682539682539683</v>
      </c>
      <c r="I38" s="9">
        <v>0.34588068181818182</v>
      </c>
      <c r="J38" s="9">
        <v>0.36690186016677356</v>
      </c>
      <c r="K38" s="9">
        <v>0.46086508753861999</v>
      </c>
      <c r="L38" s="9">
        <v>0.47090832984512349</v>
      </c>
      <c r="M38" s="9">
        <v>0.37892095357590966</v>
      </c>
      <c r="N38" s="9">
        <v>0.46507936507936509</v>
      </c>
      <c r="O38" s="9">
        <v>0.41731698253437377</v>
      </c>
      <c r="P38" s="9">
        <v>0.21854058078927774</v>
      </c>
      <c r="Q38" s="9">
        <v>0.35977653631284912</v>
      </c>
      <c r="R38" s="9">
        <v>0.379746835443038</v>
      </c>
      <c r="S38" s="9">
        <v>0.42954898911353029</v>
      </c>
      <c r="T38" s="9">
        <v>0.43862660944206011</v>
      </c>
      <c r="U38" s="9">
        <v>0.46094168004280356</v>
      </c>
      <c r="V38" s="9">
        <v>0.4285714285714286</v>
      </c>
      <c r="W38" s="9">
        <v>0.37224448897795592</v>
      </c>
      <c r="X38" s="9">
        <v>0.34399788471708093</v>
      </c>
      <c r="Y38" s="9">
        <v>0.34899999999999998</v>
      </c>
      <c r="Z38" s="9">
        <v>0.25995635570103653</v>
      </c>
      <c r="AA38" s="9">
        <v>0.22698744769874474</v>
      </c>
      <c r="AB38" s="9">
        <v>7.9895949461166849E-2</v>
      </c>
      <c r="AC38" s="9">
        <v>8.8607594936709083E-2</v>
      </c>
      <c r="AD38" s="9">
        <v>-2.1665250637213251E-2</v>
      </c>
      <c r="AE38" s="9">
        <v>2.164289227742253E-2</v>
      </c>
      <c r="AF38" s="9">
        <v>-5.0063640220619439E-2</v>
      </c>
      <c r="AG38" s="9">
        <v>5.0440352281825467E-2</v>
      </c>
      <c r="AH38" s="9">
        <v>0.46450381679389313</v>
      </c>
      <c r="AI38" s="9">
        <v>0.10834553440702782</v>
      </c>
      <c r="AJ38" s="9">
        <v>0.48573692551505543</v>
      </c>
      <c r="AK38" s="9">
        <v>0.12007648183556424</v>
      </c>
      <c r="AL38" s="9">
        <v>7.4982722874913615E-2</v>
      </c>
      <c r="AM38" s="9">
        <v>0.40183696900114807</v>
      </c>
      <c r="AN38" s="9">
        <v>0.13080324244657335</v>
      </c>
      <c r="AO38" s="9">
        <v>1.6563146997929849E-3</v>
      </c>
      <c r="AP38" s="9">
        <v>-0.17685829366532405</v>
      </c>
      <c r="AQ38" s="9">
        <v>-0.10800881704628949</v>
      </c>
      <c r="AR38" s="9">
        <v>-8.1422924901185773E-2</v>
      </c>
      <c r="AS38" s="9">
        <v>-6.3257065948855995E-2</v>
      </c>
      <c r="AT38" s="9">
        <v>-0.17685829366532405</v>
      </c>
      <c r="AU38" s="9">
        <v>-0.10800881704628949</v>
      </c>
      <c r="AV38" s="9">
        <v>-8.1422924901185773E-2</v>
      </c>
      <c r="AW38" s="9">
        <v>-6.3257065948855995E-2</v>
      </c>
      <c r="AX38" s="9">
        <v>-0.11823946288698246</v>
      </c>
      <c r="AY38" s="9">
        <v>-0.109</v>
      </c>
      <c r="AZ38" s="9">
        <v>-1.4999999999999999E-2</v>
      </c>
      <c r="BA38" s="9">
        <v>-8.8999999999999996E-2</v>
      </c>
      <c r="BB38" s="9">
        <v>-0.15</v>
      </c>
      <c r="BC38" s="9">
        <v>-0.17899999999999999</v>
      </c>
      <c r="BD38" s="9">
        <v>-0.45400000000000001</v>
      </c>
      <c r="BE38" s="9">
        <v>-0.54200000000000004</v>
      </c>
      <c r="BF38" s="9">
        <v>-0.56000000000000005</v>
      </c>
      <c r="BG38" s="9">
        <v>-0.441</v>
      </c>
      <c r="BH38" s="9">
        <v>0.05</v>
      </c>
      <c r="BI38" s="9">
        <v>-4.3099999999999996</v>
      </c>
      <c r="BJ38" s="9">
        <v>-0.29799999999999999</v>
      </c>
      <c r="BK38" s="9">
        <v>-0.49399999999999999</v>
      </c>
      <c r="BL38" s="9">
        <v>-0.13800000000000001</v>
      </c>
      <c r="BM38" s="9">
        <v>4.8000000000000001E-2</v>
      </c>
      <c r="BN38" s="9">
        <v>6.2688568555145818E-2</v>
      </c>
      <c r="BO38" s="9">
        <v>0.33200000000000002</v>
      </c>
      <c r="BP38" s="9">
        <v>0.413548544876498</v>
      </c>
      <c r="BQ38" s="9">
        <v>0.47668724717905031</v>
      </c>
      <c r="BR38" s="9">
        <v>0.36912240624405107</v>
      </c>
      <c r="BS38" s="9">
        <v>0.32541358676522347</v>
      </c>
      <c r="BT38" s="9">
        <v>0.25831449790119471</v>
      </c>
      <c r="BU38" s="9">
        <v>0.28974403621800454</v>
      </c>
      <c r="BV38" s="9">
        <v>0.1551880380607159</v>
      </c>
    </row>
    <row r="39" spans="1:74" ht="12.75" customHeight="1" x14ac:dyDescent="0.2">
      <c r="A39" s="1" t="s">
        <v>66</v>
      </c>
      <c r="B39" s="1">
        <v>22.9</v>
      </c>
      <c r="C39" s="1">
        <v>32.700000000000003</v>
      </c>
      <c r="D39" s="1">
        <v>44.4</v>
      </c>
      <c r="E39" s="1">
        <v>48.5</v>
      </c>
      <c r="F39" s="1">
        <v>33.4</v>
      </c>
      <c r="G39" s="1">
        <v>44</v>
      </c>
      <c r="H39" s="1">
        <v>61</v>
      </c>
      <c r="I39" s="1">
        <v>121.1</v>
      </c>
      <c r="J39" s="1">
        <v>77.7</v>
      </c>
      <c r="K39" s="1">
        <v>84.1</v>
      </c>
      <c r="L39" s="1">
        <v>102.3</v>
      </c>
      <c r="M39" s="1">
        <v>146.19999999999999</v>
      </c>
      <c r="N39" s="1">
        <v>113.9</v>
      </c>
      <c r="O39" s="1">
        <v>121.5</v>
      </c>
      <c r="P39" s="1">
        <v>105.7</v>
      </c>
      <c r="Q39" s="1">
        <v>59</v>
      </c>
      <c r="R39" s="1">
        <v>52.2</v>
      </c>
      <c r="S39" s="1">
        <v>71.8</v>
      </c>
      <c r="T39" s="1">
        <v>74.8</v>
      </c>
      <c r="U39" s="1">
        <v>111.09999999999997</v>
      </c>
      <c r="V39" s="1">
        <v>78.2</v>
      </c>
      <c r="W39" s="1">
        <v>129</v>
      </c>
      <c r="X39" s="1">
        <v>183.8</v>
      </c>
      <c r="Y39" s="1">
        <v>175.5</v>
      </c>
      <c r="Z39" s="1">
        <v>130.1</v>
      </c>
      <c r="AA39" s="1">
        <v>170.4</v>
      </c>
      <c r="AB39" s="1">
        <v>206.6</v>
      </c>
      <c r="AC39" s="1">
        <v>191</v>
      </c>
      <c r="AD39" s="1">
        <v>81.099999999999994</v>
      </c>
      <c r="AE39" s="1">
        <v>89.9</v>
      </c>
      <c r="AF39" s="1">
        <v>55.1</v>
      </c>
      <c r="AG39" s="1">
        <v>63.900000000000006</v>
      </c>
      <c r="AH39" s="1">
        <v>53</v>
      </c>
      <c r="AI39" s="1">
        <v>57.2</v>
      </c>
      <c r="AJ39" s="1">
        <v>92</v>
      </c>
      <c r="AK39" s="1">
        <v>132.30000000000001</v>
      </c>
      <c r="AL39" s="1">
        <v>133.6</v>
      </c>
      <c r="AM39" s="1">
        <v>168.8</v>
      </c>
      <c r="AN39" s="1">
        <v>148.19999999999999</v>
      </c>
      <c r="AO39" s="1">
        <v>131.19999999999999</v>
      </c>
      <c r="AP39" s="1">
        <v>69.099999999999994</v>
      </c>
      <c r="AQ39" s="1">
        <v>27.2</v>
      </c>
      <c r="AR39" s="1">
        <v>18.5</v>
      </c>
      <c r="AS39" s="1">
        <v>15.200000000000003</v>
      </c>
      <c r="AT39" s="1">
        <v>69.099999999999994</v>
      </c>
      <c r="AU39" s="1">
        <v>27.2</v>
      </c>
      <c r="AV39" s="1">
        <v>18.5</v>
      </c>
      <c r="AW39" s="1">
        <v>15.200000000000003</v>
      </c>
      <c r="AX39" s="1">
        <v>12.9</v>
      </c>
      <c r="AY39" s="1">
        <v>9.1</v>
      </c>
      <c r="AZ39" s="1">
        <v>13.8</v>
      </c>
      <c r="BA39" s="1">
        <v>21.8</v>
      </c>
      <c r="BB39" s="1">
        <v>14.1</v>
      </c>
      <c r="BC39" s="1">
        <v>12.1</v>
      </c>
      <c r="BD39" s="1">
        <v>16</v>
      </c>
      <c r="BE39" s="1">
        <v>20</v>
      </c>
      <c r="BF39" s="1">
        <v>9.3000000000000007</v>
      </c>
      <c r="BG39" s="1">
        <v>9.8000000000000007</v>
      </c>
      <c r="BH39" s="1">
        <v>7.9</v>
      </c>
      <c r="BI39" s="1">
        <v>8.3000000000000007</v>
      </c>
      <c r="BJ39" s="1">
        <v>4.4000000000000004</v>
      </c>
      <c r="BK39" s="1">
        <v>4.4000000000000004</v>
      </c>
      <c r="BL39" s="1">
        <v>4.2</v>
      </c>
      <c r="BM39" s="1">
        <v>11.899999999999999</v>
      </c>
      <c r="BN39" s="1">
        <v>3.2</v>
      </c>
      <c r="BO39" s="1">
        <v>7.3</v>
      </c>
      <c r="BP39" s="1">
        <v>6.8000000000000016</v>
      </c>
      <c r="BQ39" s="1">
        <v>13.3</v>
      </c>
      <c r="BR39" s="1">
        <v>7.9</v>
      </c>
      <c r="BS39" s="1">
        <v>14.9</v>
      </c>
      <c r="BT39" s="1">
        <v>27.400000000000006</v>
      </c>
      <c r="BU39" s="1">
        <v>41.699999999999989</v>
      </c>
      <c r="BV39" s="1">
        <v>22.4</v>
      </c>
    </row>
    <row r="40" spans="1:74" ht="12.75" customHeight="1" x14ac:dyDescent="0.2">
      <c r="A40" s="1" t="s">
        <v>67</v>
      </c>
      <c r="B40" s="10">
        <v>858</v>
      </c>
      <c r="C40" s="10">
        <v>868</v>
      </c>
      <c r="D40" s="10">
        <v>872</v>
      </c>
      <c r="E40" s="10">
        <v>875</v>
      </c>
      <c r="F40" s="10">
        <v>917</v>
      </c>
      <c r="G40" s="10">
        <v>939</v>
      </c>
      <c r="H40" s="10">
        <v>954</v>
      </c>
      <c r="I40" s="10">
        <v>1003</v>
      </c>
      <c r="J40" s="10">
        <v>1038</v>
      </c>
      <c r="K40" s="10">
        <v>1113</v>
      </c>
      <c r="L40" s="10">
        <v>1182</v>
      </c>
      <c r="M40" s="10">
        <v>1289</v>
      </c>
      <c r="N40" s="10">
        <v>1377</v>
      </c>
      <c r="O40" s="10">
        <v>1443</v>
      </c>
      <c r="P40" s="10">
        <v>1516</v>
      </c>
      <c r="Q40" s="10">
        <v>1600</v>
      </c>
      <c r="R40" s="10">
        <v>1631</v>
      </c>
      <c r="S40" s="10">
        <v>1698</v>
      </c>
      <c r="T40" s="10">
        <v>1766</v>
      </c>
      <c r="U40" s="10">
        <v>1763</v>
      </c>
      <c r="V40" s="10">
        <v>1851</v>
      </c>
      <c r="W40" s="10">
        <v>1929</v>
      </c>
      <c r="X40" s="10">
        <v>2184</v>
      </c>
      <c r="Y40" s="10">
        <v>2251.1</v>
      </c>
      <c r="Z40" s="10">
        <v>2269</v>
      </c>
      <c r="AA40" s="10">
        <v>2335</v>
      </c>
      <c r="AB40" s="10">
        <v>2348</v>
      </c>
      <c r="AC40" s="10">
        <v>2349</v>
      </c>
      <c r="AD40" s="10">
        <v>2161</v>
      </c>
      <c r="AE40" s="10">
        <v>2138</v>
      </c>
      <c r="AF40" s="10">
        <v>2105</v>
      </c>
      <c r="AG40" s="10">
        <v>2102</v>
      </c>
      <c r="AH40" s="10">
        <v>2091</v>
      </c>
      <c r="AI40" s="10">
        <v>2076</v>
      </c>
      <c r="AJ40" s="10">
        <v>2073</v>
      </c>
      <c r="AK40" s="10">
        <v>2093</v>
      </c>
      <c r="AL40" s="10">
        <v>2168</v>
      </c>
      <c r="AM40" s="10">
        <v>2249</v>
      </c>
      <c r="AN40" s="10">
        <v>2321</v>
      </c>
      <c r="AO40" s="10">
        <v>2373</v>
      </c>
      <c r="AP40" s="10">
        <v>2381</v>
      </c>
      <c r="AQ40" s="10">
        <v>2429</v>
      </c>
      <c r="AR40" s="10">
        <v>2493</v>
      </c>
      <c r="AS40" s="10">
        <v>2490</v>
      </c>
      <c r="AT40" s="10">
        <v>2381</v>
      </c>
      <c r="AU40" s="10">
        <v>2429</v>
      </c>
      <c r="AV40" s="10">
        <v>2493</v>
      </c>
      <c r="AW40" s="10">
        <v>2490</v>
      </c>
      <c r="AX40" s="10">
        <v>2518</v>
      </c>
      <c r="AY40" s="10">
        <v>2509</v>
      </c>
      <c r="AZ40" s="10">
        <v>2543</v>
      </c>
      <c r="BA40" s="10">
        <v>2538</v>
      </c>
      <c r="BB40" s="10">
        <v>2539</v>
      </c>
      <c r="BC40" s="10">
        <v>2550</v>
      </c>
      <c r="BD40" s="10">
        <v>2552</v>
      </c>
      <c r="BE40" s="10">
        <v>2549</v>
      </c>
      <c r="BF40" s="10">
        <v>2539</v>
      </c>
      <c r="BG40" s="10">
        <v>2485</v>
      </c>
      <c r="BH40" s="10">
        <v>2405</v>
      </c>
      <c r="BI40" s="10">
        <v>2333</v>
      </c>
      <c r="BJ40" s="10">
        <v>2292</v>
      </c>
      <c r="BK40" s="10">
        <v>2250</v>
      </c>
      <c r="BL40" s="10">
        <v>2235</v>
      </c>
      <c r="BM40" s="10">
        <v>2180</v>
      </c>
      <c r="BN40" s="10">
        <v>2202</v>
      </c>
      <c r="BO40" s="10">
        <v>2175</v>
      </c>
      <c r="BP40" s="10">
        <v>2182</v>
      </c>
      <c r="BQ40" s="10">
        <v>2219</v>
      </c>
      <c r="BR40" s="10">
        <v>2143</v>
      </c>
      <c r="BS40" s="10">
        <v>2175</v>
      </c>
      <c r="BT40" s="10">
        <v>2228</v>
      </c>
      <c r="BU40" s="10">
        <v>2283</v>
      </c>
      <c r="BV40" s="10">
        <v>2279</v>
      </c>
    </row>
    <row r="41" spans="1:74" x14ac:dyDescent="0.2">
      <c r="BB41" s="1"/>
      <c r="BG41" s="1"/>
      <c r="BH41" s="1"/>
      <c r="BI41" s="1"/>
      <c r="BJ41" s="1"/>
      <c r="BM41" s="1"/>
      <c r="BO41" s="1"/>
      <c r="BP41" s="1"/>
      <c r="BQ41" s="1"/>
    </row>
    <row r="42" spans="1:74" ht="12.75" customHeight="1" x14ac:dyDescent="0.2">
      <c r="A42" s="14" t="s">
        <v>71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</row>
    <row r="43" spans="1:74" ht="12.75" customHeight="1" x14ac:dyDescent="0.2">
      <c r="A43" s="1" t="s">
        <v>5</v>
      </c>
      <c r="B43" s="1">
        <v>286.39999999999998</v>
      </c>
      <c r="C43" s="1">
        <v>300.3</v>
      </c>
      <c r="D43" s="1">
        <v>330.7</v>
      </c>
      <c r="E43" s="1">
        <v>345.7</v>
      </c>
      <c r="F43" s="1">
        <v>377.3</v>
      </c>
      <c r="G43" s="1">
        <v>370.9</v>
      </c>
      <c r="H43" s="1">
        <v>360.2</v>
      </c>
      <c r="I43" s="1">
        <v>343.2</v>
      </c>
      <c r="J43" s="1">
        <v>346.1</v>
      </c>
      <c r="K43" s="1">
        <v>351.7</v>
      </c>
      <c r="L43" s="1">
        <v>359.4</v>
      </c>
      <c r="M43" s="1">
        <v>303.60000000000002</v>
      </c>
      <c r="N43" s="1">
        <v>126</v>
      </c>
      <c r="O43" s="1">
        <v>153.1</v>
      </c>
      <c r="P43" s="1">
        <v>174</v>
      </c>
      <c r="Q43" s="1">
        <v>184.4</v>
      </c>
      <c r="R43" s="1">
        <v>219.1</v>
      </c>
      <c r="S43" s="1">
        <v>255.8</v>
      </c>
      <c r="T43" s="1">
        <v>280.39999999999998</v>
      </c>
      <c r="U43" s="1">
        <v>269.5</v>
      </c>
      <c r="V43" s="1">
        <v>280.2</v>
      </c>
      <c r="W43" s="1">
        <v>276.89999999999998</v>
      </c>
      <c r="X43" s="1">
        <v>255.3</v>
      </c>
      <c r="Y43" s="1">
        <v>179.7</v>
      </c>
      <c r="Z43" s="1">
        <v>201.1</v>
      </c>
      <c r="AA43" s="1">
        <v>247.4</v>
      </c>
      <c r="AB43" s="1">
        <v>234.7</v>
      </c>
      <c r="AC43" s="1">
        <v>184.69999999999993</v>
      </c>
      <c r="AD43" s="1">
        <v>171.2</v>
      </c>
      <c r="AE43" s="1">
        <v>200.1</v>
      </c>
      <c r="AF43" s="1">
        <v>197.1</v>
      </c>
      <c r="AG43" s="1">
        <v>174.60000000000002</v>
      </c>
      <c r="AH43" s="1">
        <v>203.8</v>
      </c>
      <c r="AI43" s="1">
        <v>210.4</v>
      </c>
      <c r="AJ43" s="1">
        <v>216</v>
      </c>
      <c r="AK43" s="1">
        <v>223.19999999999993</v>
      </c>
      <c r="AL43" s="1">
        <v>238.7</v>
      </c>
      <c r="AM43" s="1">
        <v>246.7</v>
      </c>
      <c r="AN43" s="1">
        <v>230.6</v>
      </c>
      <c r="AO43" s="1">
        <v>215.29999999999995</v>
      </c>
      <c r="AP43" s="1">
        <v>220.6</v>
      </c>
      <c r="AQ43" s="1">
        <v>229.8</v>
      </c>
      <c r="AR43" s="1">
        <v>236.7</v>
      </c>
      <c r="AS43" s="1">
        <v>246.30000000000004</v>
      </c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</row>
    <row r="44" spans="1:74" ht="12.75" customHeight="1" x14ac:dyDescent="0.2">
      <c r="A44" s="1" t="s">
        <v>6</v>
      </c>
      <c r="B44" s="1">
        <v>69.3</v>
      </c>
      <c r="C44" s="1">
        <v>73</v>
      </c>
      <c r="D44" s="1">
        <v>98.2</v>
      </c>
      <c r="E44" s="1">
        <v>115.1</v>
      </c>
      <c r="F44" s="1">
        <v>130.4</v>
      </c>
      <c r="G44" s="1">
        <v>122.8</v>
      </c>
      <c r="H44" s="1">
        <v>115</v>
      </c>
      <c r="I44" s="1">
        <v>109.9</v>
      </c>
      <c r="J44" s="1">
        <v>114</v>
      </c>
      <c r="K44" s="1">
        <v>112</v>
      </c>
      <c r="L44" s="1">
        <v>108.1</v>
      </c>
      <c r="M44" s="1">
        <v>23.2</v>
      </c>
      <c r="N44" s="1">
        <v>-60</v>
      </c>
      <c r="O44" s="1">
        <v>-58.2</v>
      </c>
      <c r="P44" s="1">
        <v>-21.6</v>
      </c>
      <c r="Q44" s="1">
        <v>-22.6</v>
      </c>
      <c r="R44" s="1">
        <v>1.2</v>
      </c>
      <c r="S44" s="1">
        <v>18</v>
      </c>
      <c r="T44" s="1">
        <v>31.6</v>
      </c>
      <c r="U44" s="1">
        <v>36.900000000000006</v>
      </c>
      <c r="V44" s="1">
        <v>36.799999999999997</v>
      </c>
      <c r="W44" s="1">
        <v>37.299999999999997</v>
      </c>
      <c r="X44" s="1">
        <v>33.6</v>
      </c>
      <c r="Y44" s="1">
        <v>-58.5</v>
      </c>
      <c r="Z44" s="1">
        <v>-25.7</v>
      </c>
      <c r="AA44" s="1">
        <v>13</v>
      </c>
      <c r="AB44" s="1">
        <v>9.9</v>
      </c>
      <c r="AC44" s="1">
        <v>3.4999999999999991</v>
      </c>
      <c r="AD44" s="1">
        <v>0.7</v>
      </c>
      <c r="AE44" s="1">
        <v>9.1</v>
      </c>
      <c r="AF44" s="1">
        <v>5.2</v>
      </c>
      <c r="AG44" s="1">
        <v>11.5</v>
      </c>
      <c r="AH44" s="1">
        <v>15</v>
      </c>
      <c r="AI44" s="1">
        <v>28.1</v>
      </c>
      <c r="AJ44" s="1">
        <v>33.200000000000003</v>
      </c>
      <c r="AK44" s="1">
        <v>37.699999999999989</v>
      </c>
      <c r="AL44" s="1">
        <v>40</v>
      </c>
      <c r="AM44" s="1">
        <v>31.4</v>
      </c>
      <c r="AN44" s="1">
        <v>29.4</v>
      </c>
      <c r="AO44" s="1">
        <v>23.199999999999989</v>
      </c>
      <c r="AP44" s="1">
        <v>23.6</v>
      </c>
      <c r="AQ44" s="1">
        <v>35</v>
      </c>
      <c r="AR44" s="1">
        <v>36.9</v>
      </c>
      <c r="AS44" s="1">
        <v>50.4</v>
      </c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</row>
    <row r="45" spans="1:74" ht="12.75" customHeight="1" x14ac:dyDescent="0.2">
      <c r="A45" s="1" t="s">
        <v>7</v>
      </c>
      <c r="B45" s="9">
        <v>0.24196927374301672</v>
      </c>
      <c r="C45" s="9">
        <v>0.24309024309024307</v>
      </c>
      <c r="D45" s="9">
        <v>0.29694587239189602</v>
      </c>
      <c r="E45" s="9">
        <v>0.33294764246456465</v>
      </c>
      <c r="F45" s="9">
        <v>0.34599999999999997</v>
      </c>
      <c r="G45" s="9">
        <v>0.3310865462388784</v>
      </c>
      <c r="H45" s="9">
        <v>0.31926707384786229</v>
      </c>
      <c r="I45" s="9">
        <v>0.32022144522144524</v>
      </c>
      <c r="J45" s="9">
        <v>0.32938457093325624</v>
      </c>
      <c r="K45" s="9">
        <v>0.3184532271822576</v>
      </c>
      <c r="L45" s="9">
        <v>0.30077907623817474</v>
      </c>
      <c r="M45" s="9">
        <v>7.6416337285902497E-2</v>
      </c>
      <c r="N45" s="9">
        <v>-0.47619047619047616</v>
      </c>
      <c r="O45" s="9">
        <v>-0.38014369693011107</v>
      </c>
      <c r="P45" s="9">
        <v>-0.12413793103448277</v>
      </c>
      <c r="Q45" s="9">
        <v>-0.12255965292841649</v>
      </c>
      <c r="R45" s="9">
        <v>5.4769511638521218E-3</v>
      </c>
      <c r="S45" s="9">
        <v>7.0367474589523069E-2</v>
      </c>
      <c r="T45" s="9">
        <v>0.11269614835948646</v>
      </c>
      <c r="U45" s="9">
        <v>0.13692022263450837</v>
      </c>
      <c r="V45" s="9">
        <v>0.13133476088508209</v>
      </c>
      <c r="W45" s="9">
        <v>0.13470566991693753</v>
      </c>
      <c r="X45" s="9">
        <v>0.13160987074030553</v>
      </c>
      <c r="Y45" s="9">
        <v>-0.32600000000000001</v>
      </c>
      <c r="Z45" s="9">
        <v>-0.12779711586275486</v>
      </c>
      <c r="AA45" s="9">
        <v>5.2546483427647533E-2</v>
      </c>
      <c r="AB45" s="9">
        <v>4.2181508308478916E-2</v>
      </c>
      <c r="AC45" s="9">
        <v>1.894964807796427E-2</v>
      </c>
      <c r="AD45" s="9">
        <v>4.0887850467289715E-3</v>
      </c>
      <c r="AE45" s="9">
        <v>4.547726136931534E-2</v>
      </c>
      <c r="AF45" s="9">
        <v>2.6382546930492138E-2</v>
      </c>
      <c r="AG45" s="9">
        <v>6.5864833906071008E-2</v>
      </c>
      <c r="AH45" s="9">
        <v>7.3601570166830221E-2</v>
      </c>
      <c r="AI45" s="9">
        <v>0.1335551330798479</v>
      </c>
      <c r="AJ45" s="9">
        <v>0.1537037037037037</v>
      </c>
      <c r="AK45" s="9">
        <v>0.16890681003584229</v>
      </c>
      <c r="AL45" s="9">
        <v>0.16757436112274823</v>
      </c>
      <c r="AM45" s="9">
        <v>0.12728009728415079</v>
      </c>
      <c r="AN45" s="9">
        <v>0.12749349522983522</v>
      </c>
      <c r="AO45" s="9">
        <v>0.10775661867162097</v>
      </c>
      <c r="AP45" s="9">
        <v>0.10698096101541252</v>
      </c>
      <c r="AQ45" s="9">
        <v>0.15230635335073978</v>
      </c>
      <c r="AR45" s="9">
        <v>0.155893536121673</v>
      </c>
      <c r="AS45" s="9">
        <v>0.20462850182704015</v>
      </c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1"/>
      <c r="BN45" s="9"/>
      <c r="BO45" s="9"/>
      <c r="BP45" s="9"/>
      <c r="BQ45" s="9"/>
      <c r="BR45" s="9"/>
      <c r="BS45" s="9"/>
      <c r="BT45" s="9"/>
      <c r="BU45" s="9"/>
      <c r="BV45" s="9"/>
    </row>
    <row r="46" spans="1:74" ht="12.75" customHeight="1" x14ac:dyDescent="0.2">
      <c r="A46" s="1" t="s">
        <v>8</v>
      </c>
      <c r="B46" s="1">
        <v>33.299999999999997</v>
      </c>
      <c r="C46" s="1">
        <v>37.6</v>
      </c>
      <c r="D46" s="1">
        <v>63.1</v>
      </c>
      <c r="E46" s="1">
        <v>79.099999999999994</v>
      </c>
      <c r="F46" s="1">
        <v>96.3</v>
      </c>
      <c r="G46" s="1">
        <v>87.6</v>
      </c>
      <c r="H46" s="1">
        <v>78.8</v>
      </c>
      <c r="I46" s="1">
        <v>74.5</v>
      </c>
      <c r="J46" s="1">
        <v>80.2</v>
      </c>
      <c r="K46" s="1">
        <v>77.5</v>
      </c>
      <c r="L46" s="1">
        <v>72.599999999999994</v>
      </c>
      <c r="M46" s="1">
        <v>-36.5</v>
      </c>
      <c r="N46" s="1">
        <v>-94.5</v>
      </c>
      <c r="O46" s="1">
        <v>-211.6</v>
      </c>
      <c r="P46" s="1">
        <v>-44.9</v>
      </c>
      <c r="Q46" s="1">
        <v>-63.7</v>
      </c>
      <c r="R46" s="1">
        <v>-20.5</v>
      </c>
      <c r="S46" s="1">
        <v>-5.0999999999999996</v>
      </c>
      <c r="T46" s="1">
        <v>8</v>
      </c>
      <c r="U46" s="1">
        <v>14.100000000000001</v>
      </c>
      <c r="V46" s="1">
        <v>14.7</v>
      </c>
      <c r="W46" s="1">
        <v>14.5</v>
      </c>
      <c r="X46" s="1">
        <v>10.9</v>
      </c>
      <c r="Y46" s="1">
        <v>-96.8</v>
      </c>
      <c r="Z46" s="1">
        <v>-49.1</v>
      </c>
      <c r="AA46" s="1">
        <v>-9.8000000000000007</v>
      </c>
      <c r="AB46" s="1">
        <v>-13.6</v>
      </c>
      <c r="AC46" s="1">
        <v>-19.700000000000003</v>
      </c>
      <c r="AD46" s="1">
        <v>-22</v>
      </c>
      <c r="AE46" s="1">
        <v>-14.7</v>
      </c>
      <c r="AF46" s="1">
        <v>-17.399999999999999</v>
      </c>
      <c r="AG46" s="1">
        <v>-41.800000000000004</v>
      </c>
      <c r="AH46" s="1">
        <v>-26.7</v>
      </c>
      <c r="AI46" s="1">
        <v>-9.5</v>
      </c>
      <c r="AJ46" s="1">
        <v>-7.3</v>
      </c>
      <c r="AK46" s="1">
        <v>0.04</v>
      </c>
      <c r="AL46" s="1">
        <v>8.6999999999999993</v>
      </c>
      <c r="AM46" s="1">
        <v>0.7</v>
      </c>
      <c r="AN46" s="1">
        <v>0.7</v>
      </c>
      <c r="AO46" s="1">
        <v>-5.5999999999999979</v>
      </c>
      <c r="AP46" s="1">
        <v>-5.2</v>
      </c>
      <c r="AQ46" s="1">
        <v>6.4</v>
      </c>
      <c r="AR46" s="1">
        <v>7.1</v>
      </c>
      <c r="AS46" s="1">
        <v>20.400000000000002</v>
      </c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</row>
    <row r="47" spans="1:74" ht="12.75" customHeight="1" x14ac:dyDescent="0.2">
      <c r="A47" s="1" t="s">
        <v>9</v>
      </c>
      <c r="B47" s="9">
        <v>0.11627094972067037</v>
      </c>
      <c r="C47" s="9">
        <v>0.12520812520812521</v>
      </c>
      <c r="D47" s="9">
        <v>0.19080737828847899</v>
      </c>
      <c r="E47" s="9">
        <v>0.22881110789702053</v>
      </c>
      <c r="F47" s="9">
        <v>0.255</v>
      </c>
      <c r="G47" s="9">
        <v>0.2361822593691022</v>
      </c>
      <c r="H47" s="9">
        <v>0.21876735147140478</v>
      </c>
      <c r="I47" s="9">
        <v>0.21707459207459209</v>
      </c>
      <c r="J47" s="9">
        <v>0.2317249349898873</v>
      </c>
      <c r="K47" s="9">
        <v>0.22035825988058005</v>
      </c>
      <c r="L47" s="9">
        <v>0.2020033388981636</v>
      </c>
      <c r="M47" s="9">
        <v>-0.12022397891963109</v>
      </c>
      <c r="N47" s="9">
        <v>-0.75</v>
      </c>
      <c r="O47" s="9">
        <v>-1.3821032005225342</v>
      </c>
      <c r="P47" s="9">
        <v>-0.25804597701149423</v>
      </c>
      <c r="Q47" s="9">
        <v>-0.34544468546637747</v>
      </c>
      <c r="R47" s="9">
        <v>-9.3564582382473754E-2</v>
      </c>
      <c r="S47" s="9">
        <v>-1.99374511336982E-2</v>
      </c>
      <c r="T47" s="9">
        <v>2.8530670470756064E-2</v>
      </c>
      <c r="U47" s="9">
        <v>5.2319109461966613E-2</v>
      </c>
      <c r="V47" s="9">
        <v>5.246252676659529E-2</v>
      </c>
      <c r="W47" s="9">
        <v>5.2365474900686174E-2</v>
      </c>
      <c r="X47" s="9">
        <v>4.2694868781825303E-2</v>
      </c>
      <c r="Y47" s="9">
        <v>-0.53900000000000003</v>
      </c>
      <c r="Z47" s="9">
        <v>-0.24415713575335654</v>
      </c>
      <c r="AA47" s="9">
        <v>-3.9611964430072762E-2</v>
      </c>
      <c r="AB47" s="9">
        <v>-5.7946314443971025E-2</v>
      </c>
      <c r="AC47" s="9">
        <v>-0.10665944775311322</v>
      </c>
      <c r="AD47" s="9">
        <v>-0.12850467289719628</v>
      </c>
      <c r="AE47" s="9">
        <v>-7.3463268365817083E-2</v>
      </c>
      <c r="AF47" s="9">
        <v>-8.8280060882800604E-2</v>
      </c>
      <c r="AG47" s="9">
        <v>-0.23940435280641464</v>
      </c>
      <c r="AH47" s="9">
        <v>-0.1310107948969578</v>
      </c>
      <c r="AI47" s="9">
        <v>-4.5152091254752849E-2</v>
      </c>
      <c r="AJ47" s="9">
        <v>-3.3796296296296297E-2</v>
      </c>
      <c r="AK47" s="9">
        <v>1.7921146953405023E-4</v>
      </c>
      <c r="AL47" s="9">
        <v>3.6447423544197735E-2</v>
      </c>
      <c r="AM47" s="9">
        <v>2.837454398054317E-3</v>
      </c>
      <c r="AN47" s="9">
        <v>3.0355594102341715E-3</v>
      </c>
      <c r="AO47" s="9">
        <v>-2.6010218300046441E-2</v>
      </c>
      <c r="AP47" s="9">
        <v>-2.357207615593835E-2</v>
      </c>
      <c r="AQ47" s="9">
        <v>2.7850304612706701E-2</v>
      </c>
      <c r="AR47" s="9">
        <v>2.9995775242923531E-2</v>
      </c>
      <c r="AS47" s="9">
        <v>8.282582216808769E-2</v>
      </c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1"/>
      <c r="BN47" s="9"/>
      <c r="BO47" s="9"/>
      <c r="BP47" s="9"/>
      <c r="BQ47" s="9"/>
      <c r="BR47" s="9"/>
      <c r="BS47" s="9"/>
      <c r="BT47" s="9"/>
      <c r="BU47" s="9"/>
      <c r="BV47" s="9"/>
    </row>
    <row r="48" spans="1:74" ht="12.75" customHeight="1" x14ac:dyDescent="0.2">
      <c r="A48" s="1" t="s">
        <v>66</v>
      </c>
      <c r="B48" s="1">
        <v>18.899999999999999</v>
      </c>
      <c r="C48" s="1">
        <v>21.4</v>
      </c>
      <c r="D48" s="1">
        <v>22.6</v>
      </c>
      <c r="E48" s="1">
        <v>104.8</v>
      </c>
      <c r="F48" s="1">
        <v>16.3</v>
      </c>
      <c r="G48" s="1">
        <v>75.8</v>
      </c>
      <c r="H48" s="1">
        <v>19.7</v>
      </c>
      <c r="I48" s="1">
        <v>88.2</v>
      </c>
      <c r="J48" s="1">
        <v>19.600000000000001</v>
      </c>
      <c r="K48" s="1">
        <v>30.2</v>
      </c>
      <c r="L48" s="1">
        <v>27.8</v>
      </c>
      <c r="M48" s="1">
        <v>122</v>
      </c>
      <c r="N48" s="1">
        <v>20.5</v>
      </c>
      <c r="O48" s="1">
        <v>20.100000000000001</v>
      </c>
      <c r="P48" s="1">
        <v>12.7</v>
      </c>
      <c r="Q48" s="1">
        <v>19.7</v>
      </c>
      <c r="R48" s="1">
        <v>10.199999999999999</v>
      </c>
      <c r="S48" s="1">
        <v>13.6</v>
      </c>
      <c r="T48" s="1">
        <v>14</v>
      </c>
      <c r="U48" s="1">
        <v>37.700000000000003</v>
      </c>
      <c r="V48" s="1">
        <v>17.600000000000001</v>
      </c>
      <c r="W48" s="1">
        <v>28.9</v>
      </c>
      <c r="X48" s="1">
        <v>34.6</v>
      </c>
      <c r="Y48" s="1">
        <v>47</v>
      </c>
      <c r="Z48" s="1">
        <v>16.399999999999999</v>
      </c>
      <c r="AA48" s="1">
        <v>26.1</v>
      </c>
      <c r="AB48" s="1">
        <v>32.9</v>
      </c>
      <c r="AC48" s="1">
        <v>27.799999999999997</v>
      </c>
      <c r="AD48" s="1">
        <v>8.3000000000000007</v>
      </c>
      <c r="AE48" s="1">
        <v>8.3000000000000007</v>
      </c>
      <c r="AF48" s="1">
        <v>2.6</v>
      </c>
      <c r="AG48" s="1">
        <v>11.699999999999996</v>
      </c>
      <c r="AH48" s="1">
        <v>6.6</v>
      </c>
      <c r="AI48" s="1">
        <v>6.4</v>
      </c>
      <c r="AJ48" s="1">
        <v>8.5</v>
      </c>
      <c r="AK48" s="1">
        <v>19.200000000000003</v>
      </c>
      <c r="AL48" s="1">
        <v>4.4000000000000004</v>
      </c>
      <c r="AM48" s="1">
        <v>8.9</v>
      </c>
      <c r="AN48" s="1">
        <v>27.3</v>
      </c>
      <c r="AO48" s="1">
        <v>34.499999999999993</v>
      </c>
      <c r="AP48" s="1">
        <v>20.5</v>
      </c>
      <c r="AQ48" s="1">
        <v>22.6</v>
      </c>
      <c r="AR48" s="1">
        <v>22.3</v>
      </c>
      <c r="AS48" s="1">
        <v>24.1</v>
      </c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</row>
    <row r="49" spans="1:74" ht="12.75" customHeight="1" x14ac:dyDescent="0.2">
      <c r="A49" s="1" t="s">
        <v>67</v>
      </c>
      <c r="B49" s="10">
        <v>5602</v>
      </c>
      <c r="C49" s="10">
        <v>5565</v>
      </c>
      <c r="D49" s="10">
        <v>5590</v>
      </c>
      <c r="E49" s="10">
        <v>5585</v>
      </c>
      <c r="F49" s="10">
        <v>5609</v>
      </c>
      <c r="G49" s="10">
        <v>5626</v>
      </c>
      <c r="H49" s="10">
        <v>5642</v>
      </c>
      <c r="I49" s="10">
        <v>5634</v>
      </c>
      <c r="J49" s="10">
        <v>5651</v>
      </c>
      <c r="K49" s="10">
        <v>5601</v>
      </c>
      <c r="L49" s="10">
        <v>5541</v>
      </c>
      <c r="M49" s="10">
        <v>5469</v>
      </c>
      <c r="N49" s="10">
        <v>5380</v>
      </c>
      <c r="O49" s="10">
        <v>5285</v>
      </c>
      <c r="P49" s="10">
        <v>5192</v>
      </c>
      <c r="Q49" s="10">
        <v>5096</v>
      </c>
      <c r="R49" s="10">
        <v>5058</v>
      </c>
      <c r="S49" s="10">
        <v>5026</v>
      </c>
      <c r="T49" s="10">
        <v>4985</v>
      </c>
      <c r="U49" s="10">
        <v>5025</v>
      </c>
      <c r="V49" s="10">
        <v>5019</v>
      </c>
      <c r="W49" s="10">
        <v>5026</v>
      </c>
      <c r="X49" s="10">
        <v>4989</v>
      </c>
      <c r="Y49" s="10">
        <v>4974</v>
      </c>
      <c r="Z49" s="10">
        <v>4921</v>
      </c>
      <c r="AA49" s="10">
        <v>4427</v>
      </c>
      <c r="AB49" s="10">
        <v>4079</v>
      </c>
      <c r="AC49" s="10">
        <v>3978</v>
      </c>
      <c r="AD49" s="10">
        <v>3890</v>
      </c>
      <c r="AE49" s="10">
        <v>3818</v>
      </c>
      <c r="AF49" s="10">
        <v>3770</v>
      </c>
      <c r="AG49" s="10">
        <v>3746</v>
      </c>
      <c r="AH49" s="10">
        <v>4363</v>
      </c>
      <c r="AI49" s="10">
        <v>4293</v>
      </c>
      <c r="AJ49" s="10">
        <v>4227</v>
      </c>
      <c r="AK49" s="10">
        <v>4165</v>
      </c>
      <c r="AL49" s="10">
        <v>4103</v>
      </c>
      <c r="AM49" s="10">
        <v>4045</v>
      </c>
      <c r="AN49" s="10">
        <v>3980</v>
      </c>
      <c r="AO49" s="10">
        <v>3894</v>
      </c>
      <c r="AP49" s="10">
        <v>3880</v>
      </c>
      <c r="AQ49" s="10">
        <v>3817</v>
      </c>
      <c r="AR49" s="10">
        <v>3789</v>
      </c>
      <c r="AS49" s="10">
        <v>3757</v>
      </c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"/>
      <c r="BN49" s="10"/>
      <c r="BO49" s="10"/>
      <c r="BP49" s="10"/>
      <c r="BQ49" s="10"/>
      <c r="BR49" s="10"/>
      <c r="BS49" s="10"/>
      <c r="BT49" s="10"/>
      <c r="BU49" s="10"/>
      <c r="BV49" s="10"/>
    </row>
    <row r="50" spans="1:74" x14ac:dyDescent="0.2">
      <c r="BB50" s="1"/>
      <c r="BG50" s="1"/>
      <c r="BH50" s="1"/>
      <c r="BI50" s="1"/>
      <c r="BJ50" s="1"/>
      <c r="BM50" s="1"/>
      <c r="BO50" s="1"/>
      <c r="BP50" s="1"/>
      <c r="BQ50" s="1"/>
    </row>
    <row r="51" spans="1:74" ht="12.75" customHeight="1" x14ac:dyDescent="0.2">
      <c r="A51" s="14" t="s">
        <v>72</v>
      </c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/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/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</row>
    <row r="52" spans="1:74" ht="12.75" customHeight="1" x14ac:dyDescent="0.2">
      <c r="A52" s="1" t="s">
        <v>5</v>
      </c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>
        <v>42.8</v>
      </c>
      <c r="AA52" s="1">
        <v>44.2</v>
      </c>
      <c r="AB52" s="1">
        <v>41.1</v>
      </c>
      <c r="AC52" s="1">
        <v>41.8</v>
      </c>
      <c r="AD52" s="1">
        <v>46.9</v>
      </c>
      <c r="AE52" s="1">
        <v>46.1</v>
      </c>
      <c r="AF52" s="1">
        <v>48.1</v>
      </c>
      <c r="AG52" s="1">
        <v>51.599999999999994</v>
      </c>
      <c r="AH52" s="1">
        <v>40.4</v>
      </c>
      <c r="AI52" s="1">
        <v>39.5</v>
      </c>
      <c r="AJ52" s="1">
        <v>39.799999999999997</v>
      </c>
      <c r="AK52" s="1">
        <v>46.2</v>
      </c>
      <c r="AL52" s="1">
        <v>51.8</v>
      </c>
      <c r="AM52" s="1">
        <v>49.8</v>
      </c>
      <c r="AN52" s="1">
        <v>46.7</v>
      </c>
      <c r="AO52" s="1">
        <v>49.199999999999989</v>
      </c>
      <c r="AP52" s="1">
        <v>40.700000000000003</v>
      </c>
      <c r="AQ52" s="1">
        <v>40.299999999999997</v>
      </c>
      <c r="AR52" s="1">
        <v>38.9</v>
      </c>
      <c r="AS52" s="1">
        <v>42.699999999999989</v>
      </c>
      <c r="AT52" s="1">
        <v>40.700000000000003</v>
      </c>
      <c r="AU52" s="1">
        <v>40.299999999999997</v>
      </c>
      <c r="AV52" s="1">
        <v>38.9</v>
      </c>
      <c r="AW52" s="1">
        <v>42.699999999999989</v>
      </c>
      <c r="AX52" s="1">
        <v>41.8</v>
      </c>
      <c r="AY52" s="1">
        <v>40</v>
      </c>
      <c r="AZ52" s="1">
        <v>45</v>
      </c>
      <c r="BA52" s="1">
        <v>42</v>
      </c>
      <c r="BB52" s="1">
        <v>42.6</v>
      </c>
      <c r="BC52" s="1">
        <v>39.299999999999997</v>
      </c>
      <c r="BD52" s="1">
        <v>43.7</v>
      </c>
      <c r="BE52" s="1">
        <v>45</v>
      </c>
      <c r="BF52" s="1">
        <v>43.1</v>
      </c>
      <c r="BG52" s="1">
        <v>40.299999999999997</v>
      </c>
      <c r="BH52" s="1">
        <v>37.200000000000003</v>
      </c>
      <c r="BI52" s="1">
        <v>37</v>
      </c>
      <c r="BJ52" s="1">
        <v>35.200000000000003</v>
      </c>
      <c r="BK52" s="1">
        <v>30.599999999999994</v>
      </c>
      <c r="BL52" s="1">
        <v>29.2</v>
      </c>
      <c r="BM52" s="1">
        <v>33</v>
      </c>
      <c r="BN52" s="1">
        <v>33.9</v>
      </c>
      <c r="BO52" s="1">
        <v>28.7</v>
      </c>
      <c r="BP52" s="1">
        <v>29.9</v>
      </c>
      <c r="BQ52" s="1">
        <v>36.499999999999993</v>
      </c>
      <c r="BR52" s="1">
        <v>40.299999999999997</v>
      </c>
      <c r="BS52" s="1">
        <v>39.5</v>
      </c>
      <c r="BT52" s="1">
        <v>40.5</v>
      </c>
      <c r="BU52" s="1">
        <v>50.199999999999989</v>
      </c>
      <c r="BV52" s="1">
        <v>44.7</v>
      </c>
    </row>
    <row r="53" spans="1:74" ht="12.75" customHeight="1" x14ac:dyDescent="0.2">
      <c r="A53" s="1" t="s">
        <v>6</v>
      </c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>
        <v>-2.1</v>
      </c>
      <c r="AA53" s="1">
        <v>-3.2</v>
      </c>
      <c r="AB53" s="1">
        <v>4.5999999999999996</v>
      </c>
      <c r="AC53" s="1">
        <v>6.9</v>
      </c>
      <c r="AD53" s="1">
        <v>15.2</v>
      </c>
      <c r="AE53" s="1">
        <v>-3</v>
      </c>
      <c r="AF53" s="1">
        <v>5.2</v>
      </c>
      <c r="AG53" s="1">
        <v>-2.6999999999999993</v>
      </c>
      <c r="AH53" s="1">
        <v>3.5</v>
      </c>
      <c r="AI53" s="1">
        <v>4.8</v>
      </c>
      <c r="AJ53" s="1">
        <v>9.1</v>
      </c>
      <c r="AK53" s="1">
        <v>-4.6999999999999993</v>
      </c>
      <c r="AL53" s="1">
        <v>12.7</v>
      </c>
      <c r="AM53" s="1">
        <v>-8.1999999999999993</v>
      </c>
      <c r="AN53" s="1">
        <v>-9.4</v>
      </c>
      <c r="AO53" s="1">
        <v>-4</v>
      </c>
      <c r="AP53" s="1">
        <v>4.0999999999999996</v>
      </c>
      <c r="AQ53" s="1">
        <v>6.4</v>
      </c>
      <c r="AR53" s="1">
        <v>-4.0999999999999996</v>
      </c>
      <c r="AS53" s="1">
        <v>3.7999999999999989</v>
      </c>
      <c r="AT53" s="1">
        <v>4.0999999999999996</v>
      </c>
      <c r="AU53" s="1">
        <v>6.4</v>
      </c>
      <c r="AV53" s="1">
        <v>-4.0999999999999996</v>
      </c>
      <c r="AW53" s="1">
        <v>3.7999999999999989</v>
      </c>
      <c r="AX53" s="1">
        <v>-12.7</v>
      </c>
      <c r="AY53" s="1">
        <v>-0.8</v>
      </c>
      <c r="AZ53" s="1">
        <v>18.3</v>
      </c>
      <c r="BA53" s="1">
        <v>27.8</v>
      </c>
      <c r="BB53" s="1">
        <v>6.7</v>
      </c>
      <c r="BC53" s="1">
        <v>7.3</v>
      </c>
      <c r="BD53" s="1">
        <v>10.9</v>
      </c>
      <c r="BE53" s="1">
        <v>45.7</v>
      </c>
      <c r="BF53" s="1">
        <v>0.3</v>
      </c>
      <c r="BG53" s="1">
        <v>25.3</v>
      </c>
      <c r="BH53" s="1">
        <v>3.9</v>
      </c>
      <c r="BI53" s="1">
        <v>-7.1</v>
      </c>
      <c r="BJ53" s="1">
        <v>-0.3</v>
      </c>
      <c r="BK53" s="1">
        <v>-2</v>
      </c>
      <c r="BL53" s="1">
        <v>-0.8</v>
      </c>
      <c r="BM53" s="1">
        <v>-32.199999999999996</v>
      </c>
      <c r="BN53" s="1">
        <v>29.799999999999986</v>
      </c>
      <c r="BO53" s="1">
        <v>-25.499999999999968</v>
      </c>
      <c r="BP53" s="1">
        <v>-7.9999999999999947</v>
      </c>
      <c r="BQ53" s="1">
        <v>42.199999999999967</v>
      </c>
      <c r="BR53" s="1">
        <v>45.2</v>
      </c>
      <c r="BS53" s="1">
        <v>37.099999999999994</v>
      </c>
      <c r="BT53" s="1">
        <v>3.8999999999999915</v>
      </c>
      <c r="BU53" s="1">
        <v>-13.5</v>
      </c>
      <c r="BV53" s="1">
        <v>18.899999999999999</v>
      </c>
    </row>
    <row r="54" spans="1:74" ht="12.75" customHeight="1" x14ac:dyDescent="0.2">
      <c r="A54" s="1" t="s">
        <v>8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>
        <v>-22.2</v>
      </c>
      <c r="AA54" s="1">
        <v>-23.9</v>
      </c>
      <c r="AB54" s="1">
        <v>-16.100000000000001</v>
      </c>
      <c r="AC54" s="1">
        <v>-14.6</v>
      </c>
      <c r="AD54" s="1">
        <v>-6.4</v>
      </c>
      <c r="AE54" s="1">
        <v>-24.7</v>
      </c>
      <c r="AF54" s="1">
        <v>-16.7</v>
      </c>
      <c r="AG54" s="1">
        <v>-25.299999999999997</v>
      </c>
      <c r="AH54" s="1">
        <v>-18.3</v>
      </c>
      <c r="AI54" s="1">
        <v>-16.8</v>
      </c>
      <c r="AJ54" s="1">
        <v>-13.1</v>
      </c>
      <c r="AK54" s="1">
        <v>-27.200000000000003</v>
      </c>
      <c r="AL54" s="1">
        <v>-8.5</v>
      </c>
      <c r="AM54" s="1">
        <v>-29.5</v>
      </c>
      <c r="AN54" s="1">
        <v>-30.6</v>
      </c>
      <c r="AO54" s="1">
        <v>-25.900000000000006</v>
      </c>
      <c r="AP54" s="1">
        <v>-17</v>
      </c>
      <c r="AQ54" s="1">
        <v>-14.9</v>
      </c>
      <c r="AR54" s="1">
        <v>-24.7</v>
      </c>
      <c r="AS54" s="1">
        <v>-19.399999999999999</v>
      </c>
      <c r="AT54" s="1">
        <v>-17</v>
      </c>
      <c r="AU54" s="1">
        <v>-14.9</v>
      </c>
      <c r="AV54" s="1">
        <v>-24.7</v>
      </c>
      <c r="AW54" s="1">
        <v>-19.399999999999999</v>
      </c>
      <c r="AX54" s="1">
        <v>-33.4</v>
      </c>
      <c r="AY54" s="1">
        <v>-21</v>
      </c>
      <c r="AZ54" s="1">
        <v>-1.7</v>
      </c>
      <c r="BA54" s="1">
        <v>7.9</v>
      </c>
      <c r="BB54" s="1">
        <v>-13</v>
      </c>
      <c r="BC54" s="1">
        <v>-12.2</v>
      </c>
      <c r="BD54" s="1">
        <v>-8.1</v>
      </c>
      <c r="BE54" s="1">
        <v>26.699999999999996</v>
      </c>
      <c r="BF54" s="1">
        <v>-22.3</v>
      </c>
      <c r="BG54" s="1">
        <v>3.2</v>
      </c>
      <c r="BH54" s="1">
        <v>-17.899999999999999</v>
      </c>
      <c r="BI54" s="1">
        <v>-29.7</v>
      </c>
      <c r="BJ54" s="1">
        <v>-20.6</v>
      </c>
      <c r="BK54" s="1">
        <v>-23.4</v>
      </c>
      <c r="BL54" s="1">
        <v>-21.7</v>
      </c>
      <c r="BM54" s="1">
        <v>-51.899999999999991</v>
      </c>
      <c r="BN54" s="1">
        <v>12.199999999999989</v>
      </c>
      <c r="BO54" s="1">
        <v>-42.999999999999957</v>
      </c>
      <c r="BP54" s="1">
        <v>-25.300000000000061</v>
      </c>
      <c r="BQ54" s="1">
        <v>21.899999999999956</v>
      </c>
      <c r="BR54" s="1">
        <v>26.8</v>
      </c>
      <c r="BS54" s="1">
        <v>15.2</v>
      </c>
      <c r="BT54" s="1">
        <v>-19.100000000000001</v>
      </c>
      <c r="BU54" s="1">
        <v>-36.499999999999993</v>
      </c>
      <c r="BV54" s="1">
        <v>-3.3</v>
      </c>
    </row>
    <row r="55" spans="1:74" x14ac:dyDescent="0.2">
      <c r="BI55" s="9"/>
      <c r="BM55" s="1"/>
    </row>
    <row r="56" spans="1:74" ht="12.75" customHeight="1" x14ac:dyDescent="0.2">
      <c r="A56" s="14" t="s">
        <v>73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/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/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6"/>
      <c r="BM56" s="46"/>
      <c r="BN56" s="46"/>
      <c r="BO56" s="46"/>
      <c r="BP56" s="46"/>
      <c r="BQ56" s="46"/>
      <c r="BR56" s="46"/>
      <c r="BS56" s="46"/>
      <c r="BT56" s="46"/>
      <c r="BU56" s="46"/>
      <c r="BV56" s="46"/>
    </row>
    <row r="57" spans="1:74" ht="12.75" customHeight="1" x14ac:dyDescent="0.2">
      <c r="A57" s="1" t="s">
        <v>5</v>
      </c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>
        <v>-92.2</v>
      </c>
      <c r="AA57" s="1">
        <v>-95</v>
      </c>
      <c r="AB57" s="1">
        <v>-90.2</v>
      </c>
      <c r="AC57" s="1">
        <v>-70</v>
      </c>
      <c r="AD57" s="1">
        <v>-46.5</v>
      </c>
      <c r="AE57" s="1">
        <v>-50.3</v>
      </c>
      <c r="AF57" s="1">
        <v>-48.4</v>
      </c>
      <c r="AG57" s="1">
        <v>-45.100000000000023</v>
      </c>
      <c r="AH57" s="1">
        <v>-53.5</v>
      </c>
      <c r="AI57" s="1">
        <v>-54.1</v>
      </c>
      <c r="AJ57" s="1">
        <v>-56.7</v>
      </c>
      <c r="AK57" s="1">
        <v>-51.899999999999977</v>
      </c>
      <c r="AL57" s="1">
        <v>-53.8</v>
      </c>
      <c r="AM57" s="1">
        <v>-60.9</v>
      </c>
      <c r="AN57" s="1">
        <v>-56.1</v>
      </c>
      <c r="AO57" s="1">
        <v>-51.300000000000011</v>
      </c>
      <c r="AP57" s="1">
        <v>-46.9</v>
      </c>
      <c r="AQ57" s="1">
        <v>-49.4</v>
      </c>
      <c r="AR57" s="1">
        <v>-47.8</v>
      </c>
      <c r="AS57" s="1">
        <v>-45.500000000000007</v>
      </c>
      <c r="AT57" s="1">
        <v>-7.5</v>
      </c>
      <c r="AU57" s="1">
        <v>-6.6</v>
      </c>
      <c r="AV57" s="1">
        <v>-6.4</v>
      </c>
      <c r="AW57" s="1">
        <v>-5.7</v>
      </c>
      <c r="AX57" s="1">
        <v>-4.9000000000000004</v>
      </c>
      <c r="AY57" s="1">
        <v>-3.8</v>
      </c>
      <c r="AZ57" s="1">
        <v>-5.5</v>
      </c>
      <c r="BA57" s="1">
        <v>-5.6</v>
      </c>
      <c r="BB57" s="1">
        <v>-6.3</v>
      </c>
      <c r="BC57" s="1">
        <v>-5.6</v>
      </c>
      <c r="BD57" s="1">
        <v>-5.5</v>
      </c>
      <c r="BE57" s="1">
        <v>-6.7000000000000028</v>
      </c>
      <c r="BF57" s="1">
        <v>-5.3</v>
      </c>
      <c r="BG57" s="1">
        <v>-5.8</v>
      </c>
      <c r="BH57" s="1">
        <v>-4.5</v>
      </c>
      <c r="BI57" s="1">
        <v>-5.5</v>
      </c>
      <c r="BJ57" s="1">
        <v>-6.1</v>
      </c>
      <c r="BK57" s="1">
        <v>-4.2000000000000011</v>
      </c>
      <c r="BL57" s="1">
        <v>-2.6</v>
      </c>
      <c r="BM57" s="1">
        <v>-3.7000000000000011</v>
      </c>
      <c r="BN57" s="1">
        <v>-3.2</v>
      </c>
      <c r="BO57" s="1">
        <v>-3.8</v>
      </c>
      <c r="BP57" s="1">
        <v>-7.2</v>
      </c>
      <c r="BQ57" s="1">
        <v>-6.1999999999999984</v>
      </c>
      <c r="BR57" s="1">
        <v>-4.8</v>
      </c>
      <c r="BS57" s="1">
        <v>-7.2</v>
      </c>
      <c r="BT57" s="1">
        <v>-10</v>
      </c>
      <c r="BU57" s="1">
        <v>-6.6000000000000014</v>
      </c>
      <c r="BV57" s="1">
        <v>-6.7</v>
      </c>
    </row>
    <row r="58" spans="1:74" ht="12.75" customHeight="1" x14ac:dyDescent="0.2">
      <c r="A58" s="1" t="s">
        <v>6</v>
      </c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>
        <v>-0.4</v>
      </c>
      <c r="AA58" s="1">
        <v>-0.3</v>
      </c>
      <c r="AB58" s="1">
        <v>-0.6</v>
      </c>
      <c r="AC58" s="1">
        <v>1.2</v>
      </c>
      <c r="AD58" s="1">
        <v>-0.2</v>
      </c>
      <c r="AE58" s="1">
        <v>1.5</v>
      </c>
      <c r="AF58" s="1">
        <v>1.3</v>
      </c>
      <c r="AG58" s="1">
        <v>-0.60000000000000009</v>
      </c>
      <c r="AH58" s="1">
        <v>-2</v>
      </c>
      <c r="AI58" s="1">
        <v>-0.4</v>
      </c>
      <c r="AJ58" s="1">
        <v>1.8</v>
      </c>
      <c r="AK58" s="1">
        <v>-3.7</v>
      </c>
      <c r="AL58" s="1">
        <v>-0.7</v>
      </c>
      <c r="AM58" s="1">
        <v>0.8</v>
      </c>
      <c r="AN58" s="1">
        <v>-1</v>
      </c>
      <c r="AO58" s="1">
        <v>1.5999999999999999</v>
      </c>
      <c r="AP58" s="1">
        <v>-0.1</v>
      </c>
      <c r="AQ58" s="1">
        <v>0</v>
      </c>
      <c r="AR58" s="1">
        <v>0.6</v>
      </c>
      <c r="AS58" s="1">
        <v>-0.29999999999999993</v>
      </c>
      <c r="AT58" s="1">
        <v>-0.1</v>
      </c>
      <c r="AU58" s="1">
        <v>0</v>
      </c>
      <c r="AV58" s="1">
        <v>0.6</v>
      </c>
      <c r="AW58" s="1">
        <v>-0.29999999999999993</v>
      </c>
      <c r="AX58" s="1">
        <v>1.2</v>
      </c>
      <c r="AY58" s="1">
        <v>0.6</v>
      </c>
      <c r="AZ58" s="1">
        <v>-0.6</v>
      </c>
      <c r="BA58" s="1">
        <v>1.9</v>
      </c>
      <c r="BB58" s="1">
        <v>-0.9</v>
      </c>
      <c r="BC58" s="1">
        <v>-0.5</v>
      </c>
      <c r="BD58" s="1">
        <v>0.2</v>
      </c>
      <c r="BE58" s="1">
        <v>0.39999999999999991</v>
      </c>
      <c r="BF58" s="1">
        <v>-1</v>
      </c>
      <c r="BG58" s="1">
        <v>-0.1</v>
      </c>
      <c r="BH58" s="1">
        <v>0.8</v>
      </c>
      <c r="BI58" s="1">
        <v>0.6</v>
      </c>
      <c r="BJ58" s="1">
        <v>-0.5</v>
      </c>
      <c r="BK58" s="1">
        <v>-0.30000000000000004</v>
      </c>
      <c r="BL58" s="1">
        <v>0</v>
      </c>
      <c r="BM58" s="1">
        <v>1.3</v>
      </c>
      <c r="BN58" s="1">
        <v>-0.8</v>
      </c>
      <c r="BO58" s="1">
        <v>0.7</v>
      </c>
      <c r="BP58" s="1">
        <v>0.40000000000000013</v>
      </c>
      <c r="BQ58" s="1">
        <v>-1.1000000000000001</v>
      </c>
      <c r="BR58" s="1">
        <v>2.5</v>
      </c>
      <c r="BS58" s="1">
        <v>-0.89999999999999991</v>
      </c>
      <c r="BT58" s="1">
        <v>0</v>
      </c>
      <c r="BU58" s="1">
        <v>-1</v>
      </c>
      <c r="BV58" s="1">
        <v>-0.6</v>
      </c>
    </row>
    <row r="59" spans="1:74" ht="12.75" customHeight="1" x14ac:dyDescent="0.2">
      <c r="A59" s="1" t="s">
        <v>8</v>
      </c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>
        <v>-0.4</v>
      </c>
      <c r="AA59" s="1">
        <v>-0.3</v>
      </c>
      <c r="AB59" s="1">
        <v>-0.6</v>
      </c>
      <c r="AC59" s="1">
        <v>1.2</v>
      </c>
      <c r="AD59" s="1">
        <v>-0.2</v>
      </c>
      <c r="AE59" s="1">
        <v>1.5</v>
      </c>
      <c r="AF59" s="1">
        <v>1.3</v>
      </c>
      <c r="AG59" s="1">
        <v>-0.60000000000000009</v>
      </c>
      <c r="AH59" s="1">
        <v>-2</v>
      </c>
      <c r="AI59" s="1">
        <v>-0.4</v>
      </c>
      <c r="AJ59" s="1">
        <v>1.8</v>
      </c>
      <c r="AK59" s="1">
        <v>-3.7</v>
      </c>
      <c r="AL59" s="1">
        <v>-0.6</v>
      </c>
      <c r="AM59" s="1">
        <v>0.8</v>
      </c>
      <c r="AN59" s="1">
        <v>-1</v>
      </c>
      <c r="AO59" s="1">
        <v>1.7</v>
      </c>
      <c r="AP59" s="1">
        <v>0</v>
      </c>
      <c r="AQ59" s="1">
        <v>0</v>
      </c>
      <c r="AR59" s="1">
        <v>0.7</v>
      </c>
      <c r="AS59" s="1">
        <v>-0.29999999999999993</v>
      </c>
      <c r="AT59" s="1">
        <v>0</v>
      </c>
      <c r="AU59" s="1">
        <v>0</v>
      </c>
      <c r="AV59" s="1">
        <v>0.7</v>
      </c>
      <c r="AW59" s="1">
        <v>-0.29999999999999993</v>
      </c>
      <c r="AX59" s="1">
        <v>1.2</v>
      </c>
      <c r="AY59" s="1">
        <v>0.6</v>
      </c>
      <c r="AZ59" s="1">
        <v>-0.6</v>
      </c>
      <c r="BA59" s="1">
        <v>1.9</v>
      </c>
      <c r="BB59" s="1">
        <v>-0.9</v>
      </c>
      <c r="BC59" s="1">
        <v>-0.5</v>
      </c>
      <c r="BD59" s="1">
        <v>0.2</v>
      </c>
      <c r="BE59" s="1">
        <v>0.39999999999999991</v>
      </c>
      <c r="BF59" s="1">
        <v>-1</v>
      </c>
      <c r="BG59" s="1">
        <v>-0.1</v>
      </c>
      <c r="BH59" s="1">
        <v>0.8</v>
      </c>
      <c r="BI59" s="1">
        <v>0.6</v>
      </c>
      <c r="BJ59" s="1">
        <v>-0.5</v>
      </c>
      <c r="BK59" s="1">
        <v>-0.30000000000000004</v>
      </c>
      <c r="BL59" s="1">
        <v>0</v>
      </c>
      <c r="BM59" s="1">
        <v>1.3</v>
      </c>
      <c r="BN59" s="1">
        <v>-0.8</v>
      </c>
      <c r="BO59" s="1">
        <v>0.7</v>
      </c>
      <c r="BP59" s="1">
        <v>0.40000000000000013</v>
      </c>
      <c r="BQ59" s="1">
        <v>-1.1000000000000001</v>
      </c>
      <c r="BR59" s="1">
        <v>2.5</v>
      </c>
      <c r="BS59" s="1">
        <v>-0.89999999999999991</v>
      </c>
      <c r="BT59" s="1">
        <v>0</v>
      </c>
      <c r="BU59" s="1">
        <v>-1</v>
      </c>
      <c r="BV59" s="1">
        <v>-0.6</v>
      </c>
    </row>
    <row r="60" spans="1:74" ht="12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C60" s="1"/>
      <c r="BD60" s="1"/>
      <c r="BE60" s="1"/>
      <c r="BF60" s="1"/>
      <c r="BK60" s="1"/>
      <c r="BL60" s="1"/>
      <c r="BM60" s="1"/>
      <c r="BN60" s="1"/>
      <c r="BR60" s="1"/>
      <c r="BS60" s="1"/>
      <c r="BT60" s="1"/>
      <c r="BU60" s="1"/>
      <c r="BV60" s="1"/>
    </row>
    <row r="61" spans="1:74" ht="12.75" customHeight="1" x14ac:dyDescent="0.2">
      <c r="A61" s="14" t="s">
        <v>74</v>
      </c>
      <c r="B61" s="46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6"/>
      <c r="BM61" s="46"/>
      <c r="BN61" s="46"/>
      <c r="BO61" s="46"/>
      <c r="BP61" s="46"/>
      <c r="BQ61" s="46"/>
      <c r="BR61" s="46"/>
      <c r="BS61" s="46"/>
      <c r="BT61" s="46"/>
      <c r="BU61" s="46"/>
      <c r="BV61" s="46"/>
    </row>
    <row r="62" spans="1:74" ht="12.75" customHeight="1" x14ac:dyDescent="0.2">
      <c r="A62" s="1" t="s">
        <v>5</v>
      </c>
      <c r="B62" s="1">
        <v>798.5</v>
      </c>
      <c r="C62" s="1">
        <v>830.4</v>
      </c>
      <c r="D62" s="1">
        <v>857.3</v>
      </c>
      <c r="E62" s="1">
        <v>850.7</v>
      </c>
      <c r="F62" s="1">
        <v>943.7</v>
      </c>
      <c r="G62" s="1">
        <v>959</v>
      </c>
      <c r="H62" s="1">
        <v>958.5</v>
      </c>
      <c r="I62" s="1">
        <v>920.1</v>
      </c>
      <c r="J62" s="1">
        <v>1019.5</v>
      </c>
      <c r="K62" s="1">
        <v>1123</v>
      </c>
      <c r="L62" s="1">
        <v>1156.9000000000001</v>
      </c>
      <c r="M62" s="1">
        <v>998.7</v>
      </c>
      <c r="N62" s="1">
        <v>872.5</v>
      </c>
      <c r="O62" s="1">
        <v>925.5</v>
      </c>
      <c r="P62" s="1">
        <v>986.5</v>
      </c>
      <c r="Q62" s="1">
        <v>934.8</v>
      </c>
      <c r="R62" s="1">
        <v>1067</v>
      </c>
      <c r="S62" s="1">
        <v>1202</v>
      </c>
      <c r="T62" s="1">
        <v>1269.5</v>
      </c>
      <c r="U62" s="1">
        <v>1209.8999999999996</v>
      </c>
      <c r="V62" s="1">
        <v>1291.7</v>
      </c>
      <c r="W62" s="1">
        <v>1325.8</v>
      </c>
      <c r="X62" s="1">
        <v>1280.5999999999999</v>
      </c>
      <c r="Y62" s="1">
        <v>1011.6</v>
      </c>
      <c r="Z62" s="1">
        <v>1194.3</v>
      </c>
      <c r="AA62" s="1">
        <v>1222.5</v>
      </c>
      <c r="AB62" s="1">
        <v>1200.9000000000001</v>
      </c>
      <c r="AC62" s="1">
        <v>1017.2</v>
      </c>
      <c r="AD62" s="1">
        <v>1076.3</v>
      </c>
      <c r="AE62" s="1">
        <v>1150.3</v>
      </c>
      <c r="AF62" s="1">
        <v>1165.4000000000001</v>
      </c>
      <c r="AG62" s="1">
        <v>1086.8999999999996</v>
      </c>
      <c r="AH62" s="1">
        <v>1157.4000000000001</v>
      </c>
      <c r="AI62" s="1">
        <v>1242.3</v>
      </c>
      <c r="AJ62" s="1">
        <v>1232.2</v>
      </c>
      <c r="AK62" s="1">
        <v>1194.5</v>
      </c>
      <c r="AL62" s="1">
        <v>1334.9</v>
      </c>
      <c r="AM62" s="1">
        <v>1370.5</v>
      </c>
      <c r="AN62" s="1">
        <v>1357.9</v>
      </c>
      <c r="AO62" s="1">
        <v>1232.8999999999996</v>
      </c>
      <c r="AP62" s="1">
        <v>1314.3</v>
      </c>
      <c r="AQ62" s="1">
        <v>1386.1999999999998</v>
      </c>
      <c r="AR62" s="1">
        <v>1346.1</v>
      </c>
      <c r="AS62" s="1">
        <v>1357.6000000000001</v>
      </c>
      <c r="AT62" s="1">
        <v>1133.0999999999999</v>
      </c>
      <c r="AU62" s="1">
        <v>1199.2000000000003</v>
      </c>
      <c r="AV62" s="1">
        <v>1150.7999999999997</v>
      </c>
      <c r="AW62" s="1">
        <v>1151.0999999999999</v>
      </c>
      <c r="AX62" s="1">
        <v>1218.8</v>
      </c>
      <c r="AY62" s="1">
        <v>1218.3</v>
      </c>
      <c r="AZ62" s="1">
        <v>1311.6</v>
      </c>
      <c r="BA62" s="1">
        <v>1175.5</v>
      </c>
      <c r="BB62" s="1">
        <v>1217.5999999999999</v>
      </c>
      <c r="BC62" s="1">
        <v>1329.9</v>
      </c>
      <c r="BD62" s="1">
        <v>1242.7</v>
      </c>
      <c r="BE62" s="1">
        <v>1188.6000000000004</v>
      </c>
      <c r="BF62" s="1">
        <v>1235.7</v>
      </c>
      <c r="BG62" s="1">
        <v>1268.5</v>
      </c>
      <c r="BH62" s="1">
        <v>1267.9000000000001</v>
      </c>
      <c r="BI62" s="1">
        <v>1155.5</v>
      </c>
      <c r="BJ62" s="1">
        <v>1197.5</v>
      </c>
      <c r="BK62" s="1">
        <v>1072.4000000000001</v>
      </c>
      <c r="BL62" s="1">
        <v>1183.0999999999999</v>
      </c>
      <c r="BM62" s="1">
        <v>1239.1999999999998</v>
      </c>
      <c r="BN62" s="1">
        <v>1359.6</v>
      </c>
      <c r="BO62" s="1">
        <v>1501</v>
      </c>
      <c r="BP62" s="1">
        <v>1658.6</v>
      </c>
      <c r="BQ62" s="1">
        <v>1688.3000000000002</v>
      </c>
      <c r="BR62" s="1">
        <v>2076.1999999999998</v>
      </c>
      <c r="BS62" s="1">
        <v>2174.1999999999998</v>
      </c>
      <c r="BT62" s="1">
        <v>2132.1999999999998</v>
      </c>
      <c r="BU62" s="1">
        <v>1826.6999999999998</v>
      </c>
      <c r="BV62" s="1">
        <v>1744</v>
      </c>
    </row>
    <row r="63" spans="1:74" ht="12.75" customHeight="1" x14ac:dyDescent="0.2">
      <c r="A63" s="1" t="s">
        <v>6</v>
      </c>
      <c r="B63" s="1">
        <v>183.6</v>
      </c>
      <c r="C63" s="1">
        <v>195.7</v>
      </c>
      <c r="D63" s="1">
        <v>217.9</v>
      </c>
      <c r="E63" s="1">
        <v>189.1</v>
      </c>
      <c r="F63" s="1">
        <v>265.5</v>
      </c>
      <c r="G63" s="1">
        <v>260.8</v>
      </c>
      <c r="H63" s="1">
        <v>269.89999999999998</v>
      </c>
      <c r="I63" s="1">
        <v>205.3</v>
      </c>
      <c r="J63" s="1">
        <v>291.10000000000002</v>
      </c>
      <c r="K63" s="1">
        <v>317.89999999999998</v>
      </c>
      <c r="L63" s="1">
        <v>327.5</v>
      </c>
      <c r="M63" s="1">
        <v>118.7</v>
      </c>
      <c r="N63" s="1">
        <v>157.80000000000001</v>
      </c>
      <c r="O63" s="1">
        <v>170.1</v>
      </c>
      <c r="P63" s="1">
        <v>184</v>
      </c>
      <c r="Q63" s="1">
        <v>94.8</v>
      </c>
      <c r="R63" s="1">
        <v>253.7</v>
      </c>
      <c r="S63" s="1">
        <v>308.60000000000002</v>
      </c>
      <c r="T63" s="1">
        <v>340</v>
      </c>
      <c r="U63" s="1">
        <v>292.20000000000005</v>
      </c>
      <c r="V63" s="1">
        <v>351</v>
      </c>
      <c r="W63" s="1">
        <v>324.8</v>
      </c>
      <c r="X63" s="1">
        <v>317.60000000000002</v>
      </c>
      <c r="Y63" s="1">
        <v>110.8</v>
      </c>
      <c r="Z63" s="1">
        <v>213.3</v>
      </c>
      <c r="AA63" s="1">
        <v>242.1</v>
      </c>
      <c r="AB63" s="1">
        <v>206.1</v>
      </c>
      <c r="AC63" s="1">
        <v>133.9</v>
      </c>
      <c r="AD63" s="1">
        <v>164.5</v>
      </c>
      <c r="AE63" s="1">
        <v>188.2</v>
      </c>
      <c r="AF63" s="1">
        <v>167.9</v>
      </c>
      <c r="AG63" s="1">
        <v>158.10000000000002</v>
      </c>
      <c r="AH63" s="1">
        <v>285.20000000000005</v>
      </c>
      <c r="AI63" s="1">
        <v>229.5</v>
      </c>
      <c r="AJ63" s="1">
        <v>347.5</v>
      </c>
      <c r="AK63" s="1">
        <v>180.09999999999991</v>
      </c>
      <c r="AL63" s="1">
        <v>267.10000000000002</v>
      </c>
      <c r="AM63" s="1">
        <v>329</v>
      </c>
      <c r="AN63" s="1">
        <v>264.3</v>
      </c>
      <c r="AO63" s="1">
        <v>188.39999999999941</v>
      </c>
      <c r="AP63" s="1">
        <v>228.9</v>
      </c>
      <c r="AQ63" s="1">
        <v>300</v>
      </c>
      <c r="AR63" s="1">
        <v>300.89999999999998</v>
      </c>
      <c r="AS63" s="1">
        <v>271.60000000000014</v>
      </c>
      <c r="AT63" s="1">
        <v>205.3</v>
      </c>
      <c r="AU63" s="1">
        <v>265</v>
      </c>
      <c r="AV63" s="1">
        <v>264</v>
      </c>
      <c r="AW63" s="1">
        <v>221.20000000000005</v>
      </c>
      <c r="AX63" s="1">
        <v>229.3</v>
      </c>
      <c r="AY63" s="1">
        <v>253.4</v>
      </c>
      <c r="AZ63" s="1">
        <v>298</v>
      </c>
      <c r="BA63" s="1">
        <v>233.4</v>
      </c>
      <c r="BB63" s="1">
        <v>254.5</v>
      </c>
      <c r="BC63" s="1">
        <v>260.5</v>
      </c>
      <c r="BD63" s="1">
        <v>241.7</v>
      </c>
      <c r="BE63" s="1">
        <v>173.3</v>
      </c>
      <c r="BF63" s="1">
        <v>142</v>
      </c>
      <c r="BG63" s="1">
        <v>210.7</v>
      </c>
      <c r="BH63" s="1">
        <v>272.89999999999998</v>
      </c>
      <c r="BI63" s="1">
        <v>157.80000000000001</v>
      </c>
      <c r="BJ63" s="1">
        <v>174.1</v>
      </c>
      <c r="BK63" s="1">
        <v>105.4</v>
      </c>
      <c r="BL63" s="1">
        <v>190.8</v>
      </c>
      <c r="BM63" s="1">
        <v>195.99999999999994</v>
      </c>
      <c r="BN63" s="1">
        <v>257.7</v>
      </c>
      <c r="BO63" s="1">
        <v>320.90000000000003</v>
      </c>
      <c r="BP63" s="1">
        <v>449.6</v>
      </c>
      <c r="BQ63" s="1">
        <v>510.29999999999995</v>
      </c>
      <c r="BR63" s="1">
        <v>643.70000000000005</v>
      </c>
      <c r="BS63" s="1">
        <v>625.79999999999995</v>
      </c>
      <c r="BT63" s="1">
        <v>456.6</v>
      </c>
      <c r="BU63" s="1">
        <v>354.80000000000007</v>
      </c>
      <c r="BV63" s="1">
        <v>281</v>
      </c>
    </row>
    <row r="64" spans="1:74" ht="12.75" customHeight="1" x14ac:dyDescent="0.2">
      <c r="A64" s="1" t="s">
        <v>7</v>
      </c>
      <c r="B64" s="9">
        <v>0.22993112085159678</v>
      </c>
      <c r="C64" s="9">
        <v>0.23566955684007707</v>
      </c>
      <c r="D64" s="9">
        <v>0.25417006882071624</v>
      </c>
      <c r="E64" s="9">
        <v>0.22228752791818501</v>
      </c>
      <c r="F64" s="9">
        <v>0.28100000000000003</v>
      </c>
      <c r="G64" s="9">
        <v>0.27194994786235677</v>
      </c>
      <c r="H64" s="9">
        <v>0.28158581116327591</v>
      </c>
      <c r="I64" s="9">
        <v>0.22312792087816544</v>
      </c>
      <c r="J64" s="9">
        <v>0.28553212358999513</v>
      </c>
      <c r="K64" s="9">
        <v>0.28308103294746212</v>
      </c>
      <c r="L64" s="9">
        <v>0.28308410407122481</v>
      </c>
      <c r="M64" s="9">
        <v>0.11885451086412335</v>
      </c>
      <c r="N64" s="9">
        <v>0.18085959885386821</v>
      </c>
      <c r="O64" s="9">
        <v>0.18379254457050243</v>
      </c>
      <c r="P64" s="9">
        <v>0.18651799290420679</v>
      </c>
      <c r="Q64" s="9">
        <v>0.10141206675224647</v>
      </c>
      <c r="R64" s="9">
        <v>0.23776944704779757</v>
      </c>
      <c r="S64" s="9">
        <v>0.25673876871880202</v>
      </c>
      <c r="T64" s="9">
        <v>0.26782197715636075</v>
      </c>
      <c r="U64" s="9">
        <v>0.24150756260848014</v>
      </c>
      <c r="V64" s="9">
        <v>0.27173492296972979</v>
      </c>
      <c r="W64" s="9">
        <v>0.24498416050686381</v>
      </c>
      <c r="X64" s="9">
        <v>0.24800874590035923</v>
      </c>
      <c r="Y64" s="9">
        <v>0.11</v>
      </c>
      <c r="Z64" s="9">
        <v>0.17859834212509421</v>
      </c>
      <c r="AA64" s="9">
        <v>0.19803680981595093</v>
      </c>
      <c r="AB64" s="9">
        <v>0.17162128403697224</v>
      </c>
      <c r="AC64" s="9">
        <v>0.13163586315375542</v>
      </c>
      <c r="AD64" s="9">
        <v>0.15283842794759825</v>
      </c>
      <c r="AE64" s="9">
        <v>0.16360949317569329</v>
      </c>
      <c r="AF64" s="9">
        <v>0.14407070533722327</v>
      </c>
      <c r="AG64" s="9">
        <v>0.14545956389732273</v>
      </c>
      <c r="AH64" s="9">
        <v>0.24641437705201316</v>
      </c>
      <c r="AI64" s="9">
        <v>0.18473798599372132</v>
      </c>
      <c r="AJ64" s="9">
        <v>0.28201590650868363</v>
      </c>
      <c r="AK64" s="9">
        <v>0.15077438258685635</v>
      </c>
      <c r="AL64" s="9">
        <v>0.20008989437411043</v>
      </c>
      <c r="AM64" s="9">
        <v>0.24005837285662168</v>
      </c>
      <c r="AN64" s="9">
        <v>0.19463878046984315</v>
      </c>
      <c r="AO64" s="9">
        <v>0.1528104469137801</v>
      </c>
      <c r="AP64" s="9">
        <v>0.17416115042227803</v>
      </c>
      <c r="AQ64" s="9">
        <v>0.21641898715914012</v>
      </c>
      <c r="AR64" s="9">
        <v>0.22353465567194117</v>
      </c>
      <c r="AS64" s="9">
        <v>0.20005892751915152</v>
      </c>
      <c r="AT64" s="9">
        <v>0.18118436148618836</v>
      </c>
      <c r="AU64" s="9">
        <v>0.22098065376917941</v>
      </c>
      <c r="AV64" s="9">
        <v>0.22940563086548493</v>
      </c>
      <c r="AW64" s="9">
        <v>0.19216401702719144</v>
      </c>
      <c r="AX64" s="9">
        <v>0.18813587134886775</v>
      </c>
      <c r="AY64" s="9">
        <v>0.20799999999999999</v>
      </c>
      <c r="AZ64" s="9">
        <v>0.22700000000000001</v>
      </c>
      <c r="BA64" s="9">
        <v>0.19900000000000001</v>
      </c>
      <c r="BB64" s="9">
        <v>0.20899999999999999</v>
      </c>
      <c r="BC64" s="9">
        <v>0.19600000000000001</v>
      </c>
      <c r="BD64" s="9">
        <v>0.19400000000000001</v>
      </c>
      <c r="BE64" s="9">
        <v>0.14599999999999999</v>
      </c>
      <c r="BF64" s="9">
        <v>0.115</v>
      </c>
      <c r="BG64" s="9">
        <v>0.16600000000000001</v>
      </c>
      <c r="BH64" s="9">
        <v>0.215</v>
      </c>
      <c r="BI64" s="9">
        <v>0.13700000000000001</v>
      </c>
      <c r="BJ64" s="9">
        <v>0.14499999999999999</v>
      </c>
      <c r="BK64" s="9">
        <v>9.8000000000000004E-2</v>
      </c>
      <c r="BL64" s="9">
        <v>0.161</v>
      </c>
      <c r="BM64" s="9">
        <v>0.158</v>
      </c>
      <c r="BN64" s="9">
        <v>0.18954104148278905</v>
      </c>
      <c r="BO64" s="9">
        <v>0.2137908061292472</v>
      </c>
      <c r="BP64" s="9">
        <v>0.27107198842397207</v>
      </c>
      <c r="BQ64" s="9">
        <v>0.3022567079310548</v>
      </c>
      <c r="BR64" s="9">
        <v>0.31003756863500631</v>
      </c>
      <c r="BS64" s="9">
        <v>0.28783000643915002</v>
      </c>
      <c r="BT64" s="9">
        <v>0.21414501453897372</v>
      </c>
      <c r="BU64" s="9">
        <v>0.19423003229868074</v>
      </c>
      <c r="BV64" s="9">
        <v>0.16112385321100917</v>
      </c>
    </row>
    <row r="65" spans="1:74" ht="12.75" customHeight="1" x14ac:dyDescent="0.2">
      <c r="A65" s="1" t="s">
        <v>8</v>
      </c>
      <c r="B65" s="1">
        <v>105.7</v>
      </c>
      <c r="C65" s="1">
        <v>111.8</v>
      </c>
      <c r="D65" s="1">
        <v>139.49999999999994</v>
      </c>
      <c r="E65" s="1">
        <v>99.3</v>
      </c>
      <c r="F65" s="1">
        <v>187.9</v>
      </c>
      <c r="G65" s="1">
        <v>178.2</v>
      </c>
      <c r="H65" s="1">
        <v>186.8</v>
      </c>
      <c r="I65" s="1">
        <v>96.7</v>
      </c>
      <c r="J65" s="1">
        <v>198.7</v>
      </c>
      <c r="K65" s="1">
        <v>224.9</v>
      </c>
      <c r="L65" s="1">
        <v>237.9</v>
      </c>
      <c r="M65" s="1">
        <v>-13.6</v>
      </c>
      <c r="N65" s="1">
        <v>58.2</v>
      </c>
      <c r="O65" s="1">
        <v>-53.7</v>
      </c>
      <c r="P65" s="1">
        <v>82.9</v>
      </c>
      <c r="Q65" s="1">
        <v>-60.6</v>
      </c>
      <c r="R65" s="1">
        <v>153.69999999999999</v>
      </c>
      <c r="S65" s="1">
        <v>204.7</v>
      </c>
      <c r="T65" s="1">
        <v>234.3</v>
      </c>
      <c r="U65" s="1">
        <v>171.89999999999998</v>
      </c>
      <c r="V65" s="1">
        <v>245.9</v>
      </c>
      <c r="W65" s="1">
        <v>215.1</v>
      </c>
      <c r="X65" s="1">
        <v>197.2</v>
      </c>
      <c r="Y65" s="1">
        <v>-55</v>
      </c>
      <c r="Z65" s="1">
        <v>83.9</v>
      </c>
      <c r="AA65" s="1">
        <v>111.89999999999996</v>
      </c>
      <c r="AB65" s="1">
        <v>72.5</v>
      </c>
      <c r="AC65" s="1">
        <v>-1.7</v>
      </c>
      <c r="AD65" s="1">
        <v>32.200000000000003</v>
      </c>
      <c r="AE65" s="1">
        <v>52.5</v>
      </c>
      <c r="AF65" s="1">
        <v>35.1</v>
      </c>
      <c r="AG65" s="1">
        <v>-5.5000000000000142</v>
      </c>
      <c r="AH65" s="1">
        <v>133.80000000000001</v>
      </c>
      <c r="AI65" s="1">
        <v>82.1</v>
      </c>
      <c r="AJ65" s="1">
        <v>196.3</v>
      </c>
      <c r="AK65" s="1">
        <v>31.099999999999966</v>
      </c>
      <c r="AL65" s="1">
        <v>126.3</v>
      </c>
      <c r="AM65" s="1">
        <v>187.9</v>
      </c>
      <c r="AN65" s="1">
        <v>125.5</v>
      </c>
      <c r="AO65" s="1">
        <v>33.699999999999477</v>
      </c>
      <c r="AP65" s="1">
        <v>58.900000000000006</v>
      </c>
      <c r="AQ65" s="1">
        <v>110.89999999999998</v>
      </c>
      <c r="AR65" s="1">
        <v>115.2</v>
      </c>
      <c r="AS65" s="1">
        <v>81.200000000000017</v>
      </c>
      <c r="AT65" s="1">
        <v>64.099999999999994</v>
      </c>
      <c r="AU65" s="1">
        <v>104.50000000000011</v>
      </c>
      <c r="AV65" s="1">
        <v>108.09999999999982</v>
      </c>
      <c r="AW65" s="1">
        <v>60.799999999999784</v>
      </c>
      <c r="AX65" s="1">
        <v>73.2</v>
      </c>
      <c r="AY65" s="1">
        <v>101.9</v>
      </c>
      <c r="AZ65" s="1">
        <v>155.30000000000001</v>
      </c>
      <c r="BA65" s="1">
        <v>93.3</v>
      </c>
      <c r="BB65" s="1">
        <v>121.7</v>
      </c>
      <c r="BC65" s="1">
        <v>125</v>
      </c>
      <c r="BD65" s="1">
        <v>106.5</v>
      </c>
      <c r="BE65" s="1">
        <v>36.4</v>
      </c>
      <c r="BF65" s="1">
        <v>0.1</v>
      </c>
      <c r="BG65" s="1">
        <v>70.7</v>
      </c>
      <c r="BH65" s="1">
        <v>137.1</v>
      </c>
      <c r="BI65" s="1">
        <v>-744.2</v>
      </c>
      <c r="BJ65" s="1">
        <v>69.8</v>
      </c>
      <c r="BK65" s="1">
        <v>1.8</v>
      </c>
      <c r="BL65" s="1">
        <v>90.6</v>
      </c>
      <c r="BM65" s="1">
        <v>100.60000000000002</v>
      </c>
      <c r="BN65" s="1">
        <v>166.2</v>
      </c>
      <c r="BO65" s="1">
        <v>228.00000000000006</v>
      </c>
      <c r="BP65" s="1">
        <v>358.5</v>
      </c>
      <c r="BQ65" s="1">
        <v>381.59999999999991</v>
      </c>
      <c r="BR65" s="1">
        <v>549.5</v>
      </c>
      <c r="BS65" s="1">
        <v>528.5</v>
      </c>
      <c r="BT65" s="1">
        <v>350.70000000000005</v>
      </c>
      <c r="BU65" s="1">
        <v>250.09999999999991</v>
      </c>
      <c r="BV65" s="1">
        <v>178.1</v>
      </c>
    </row>
    <row r="66" spans="1:74" ht="12.75" customHeight="1" x14ac:dyDescent="0.2">
      <c r="A66" s="1" t="s">
        <v>9</v>
      </c>
      <c r="B66" s="9">
        <v>0.13237319974953038</v>
      </c>
      <c r="C66" s="9">
        <v>0.13463391136801542</v>
      </c>
      <c r="D66" s="9">
        <v>0.16272016796920558</v>
      </c>
      <c r="E66" s="9">
        <v>0.11672740096391206</v>
      </c>
      <c r="F66" s="9">
        <v>0.19900000000000001</v>
      </c>
      <c r="G66" s="9">
        <v>0.18581856100104296</v>
      </c>
      <c r="H66" s="9">
        <v>0.19488784559207095</v>
      </c>
      <c r="I66" s="9">
        <v>0.1050972720356483</v>
      </c>
      <c r="J66" s="9">
        <v>0.19489946051986268</v>
      </c>
      <c r="K66" s="9">
        <v>0.20026714158504008</v>
      </c>
      <c r="L66" s="9">
        <v>0.20563575071311263</v>
      </c>
      <c r="M66" s="9">
        <v>-1.3617703013918092E-2</v>
      </c>
      <c r="N66" s="9">
        <v>6.6704871060171922E-2</v>
      </c>
      <c r="O66" s="9">
        <v>-5.8022690437601297E-2</v>
      </c>
      <c r="P66" s="9">
        <v>8.4034465281297516E-2</v>
      </c>
      <c r="Q66" s="9">
        <v>-6.4826700898587941E-2</v>
      </c>
      <c r="R66" s="9">
        <v>0.14404873477038424</v>
      </c>
      <c r="S66" s="9">
        <v>0.17029950083194675</v>
      </c>
      <c r="T66" s="9">
        <v>0.18456085072863332</v>
      </c>
      <c r="U66" s="9">
        <v>0.14207785767418799</v>
      </c>
      <c r="V66" s="9">
        <v>0.19036928079275373</v>
      </c>
      <c r="W66" s="9">
        <v>0.16224166540956403</v>
      </c>
      <c r="X66" s="9">
        <v>0.15399031703888802</v>
      </c>
      <c r="Y66" s="9">
        <v>-5.3999999999999999E-2</v>
      </c>
      <c r="Z66" s="9">
        <v>7.025035585698737E-2</v>
      </c>
      <c r="AA66" s="9">
        <v>9.1533742331288317E-2</v>
      </c>
      <c r="AB66" s="9">
        <v>6.0371388125572481E-2</v>
      </c>
      <c r="AC66" s="9">
        <v>-1.671254423908769E-3</v>
      </c>
      <c r="AD66" s="9">
        <v>2.9917309300380938E-2</v>
      </c>
      <c r="AE66" s="9">
        <v>4.5640267756237508E-2</v>
      </c>
      <c r="AF66" s="9">
        <v>3.0118414278359359E-2</v>
      </c>
      <c r="AG66" s="9">
        <v>-5.0602631336829663E-3</v>
      </c>
      <c r="AH66" s="9">
        <v>0.11560393986521514</v>
      </c>
      <c r="AI66" s="9">
        <v>6.60870965145295E-2</v>
      </c>
      <c r="AJ66" s="9">
        <v>0.15930855380620029</v>
      </c>
      <c r="AK66" s="9">
        <v>2.6035998325659244E-2</v>
      </c>
      <c r="AL66" s="9">
        <v>9.4613828751217308E-2</v>
      </c>
      <c r="AM66" s="9">
        <v>0.13710324699014959</v>
      </c>
      <c r="AN66" s="9">
        <v>9.2422122394874434E-2</v>
      </c>
      <c r="AO66" s="9">
        <v>2.7333928136912555E-2</v>
      </c>
      <c r="AP66" s="9">
        <v>4.4814730274670936E-2</v>
      </c>
      <c r="AQ66" s="9">
        <v>8.0002885586495445E-2</v>
      </c>
      <c r="AR66" s="9">
        <v>8.558056607978605E-2</v>
      </c>
      <c r="AS66" s="9">
        <v>5.9811431938715388E-2</v>
      </c>
      <c r="AT66" s="9">
        <v>5.6570470390962843E-2</v>
      </c>
      <c r="AU66" s="9">
        <v>8.7141427618412357E-2</v>
      </c>
      <c r="AV66" s="9">
        <v>9.3934654153632127E-2</v>
      </c>
      <c r="AW66" s="9">
        <v>5.2819042654851697E-2</v>
      </c>
      <c r="AX66" s="9">
        <v>6.0059074499507717E-2</v>
      </c>
      <c r="AY66" s="9">
        <v>8.4000000000000005E-2</v>
      </c>
      <c r="AZ66" s="9">
        <v>0.11799999999999999</v>
      </c>
      <c r="BA66" s="9">
        <v>7.9000000000000001E-2</v>
      </c>
      <c r="BB66" s="9">
        <v>0.1</v>
      </c>
      <c r="BC66" s="9">
        <v>9.4E-2</v>
      </c>
      <c r="BD66" s="9">
        <v>8.5999999999999993E-2</v>
      </c>
      <c r="BE66" s="9">
        <v>3.1E-2</v>
      </c>
      <c r="BF66" s="9">
        <v>0</v>
      </c>
      <c r="BG66" s="9">
        <v>5.6000000000000001E-2</v>
      </c>
      <c r="BH66" s="9">
        <v>0.108</v>
      </c>
      <c r="BI66" s="9">
        <v>-0.64400000000000002</v>
      </c>
      <c r="BJ66" s="9">
        <v>5.8000000000000003E-2</v>
      </c>
      <c r="BK66" s="9">
        <v>2E-3</v>
      </c>
      <c r="BL66" s="9">
        <v>7.6999999999999999E-2</v>
      </c>
      <c r="BM66" s="9">
        <v>8.1000000000000003E-2</v>
      </c>
      <c r="BN66" s="9">
        <v>0.12224183583406885</v>
      </c>
      <c r="BO66" s="9">
        <v>0.15189873417721522</v>
      </c>
      <c r="BP66" s="9">
        <v>0.21614614735318946</v>
      </c>
      <c r="BQ66" s="9">
        <v>0.22602618018124737</v>
      </c>
      <c r="BR66" s="9">
        <v>0.26466621712744437</v>
      </c>
      <c r="BS66" s="9">
        <v>0.24307791371538959</v>
      </c>
      <c r="BT66" s="9">
        <v>0.16447800393959289</v>
      </c>
      <c r="BU66" s="9">
        <v>0.13691355997153332</v>
      </c>
      <c r="BV66" s="9">
        <v>0.10212155963302752</v>
      </c>
    </row>
    <row r="67" spans="1:74" ht="12.75" customHeight="1" x14ac:dyDescent="0.2">
      <c r="A67" s="1" t="s">
        <v>150</v>
      </c>
      <c r="B67" s="1">
        <v>75</v>
      </c>
      <c r="C67" s="1">
        <v>96.1</v>
      </c>
      <c r="D67" s="1">
        <v>103.2</v>
      </c>
      <c r="E67" s="1">
        <v>154.19999999999999</v>
      </c>
      <c r="F67" s="1">
        <v>91</v>
      </c>
      <c r="G67" s="1">
        <v>180.7</v>
      </c>
      <c r="H67" s="1">
        <v>144.5</v>
      </c>
      <c r="I67" s="1">
        <v>283.10000000000002</v>
      </c>
      <c r="J67" s="1">
        <v>145.5</v>
      </c>
      <c r="K67" s="1">
        <v>181.4</v>
      </c>
      <c r="L67" s="1">
        <v>219.3</v>
      </c>
      <c r="M67" s="1">
        <v>370.1</v>
      </c>
      <c r="N67" s="1">
        <v>176.8</v>
      </c>
      <c r="O67" s="1">
        <v>194.3</v>
      </c>
      <c r="P67" s="1">
        <v>171.8</v>
      </c>
      <c r="Q67" s="1">
        <v>197.2</v>
      </c>
      <c r="R67" s="1">
        <v>98.3</v>
      </c>
      <c r="S67" s="1">
        <v>140.9</v>
      </c>
      <c r="T67" s="1">
        <v>215.5</v>
      </c>
      <c r="U67" s="1">
        <v>240.40000000000003</v>
      </c>
      <c r="V67" s="1">
        <v>136.6</v>
      </c>
      <c r="W67" s="1">
        <v>208.3</v>
      </c>
      <c r="X67" s="1">
        <v>299.10000000000002</v>
      </c>
      <c r="Y67" s="1">
        <v>337.2</v>
      </c>
      <c r="Z67" s="1">
        <v>186.1</v>
      </c>
      <c r="AA67" s="1">
        <v>244.89999999999998</v>
      </c>
      <c r="AB67" s="1">
        <v>291.39999999999998</v>
      </c>
      <c r="AC67" s="1">
        <v>373</v>
      </c>
      <c r="AD67" s="1">
        <v>121.2</v>
      </c>
      <c r="AE67" s="1">
        <v>131.30000000000001</v>
      </c>
      <c r="AF67" s="1">
        <v>98.2</v>
      </c>
      <c r="AG67" s="1">
        <v>153</v>
      </c>
      <c r="AH67" s="1">
        <v>89.3</v>
      </c>
      <c r="AI67" s="1">
        <v>101</v>
      </c>
      <c r="AJ67" s="1">
        <v>152.9</v>
      </c>
      <c r="AK67" s="1">
        <v>229</v>
      </c>
      <c r="AL67" s="1">
        <v>174.9</v>
      </c>
      <c r="AM67" s="1">
        <v>214.2</v>
      </c>
      <c r="AN67" s="1">
        <v>220.5</v>
      </c>
      <c r="AO67" s="1">
        <v>224.39999999999998</v>
      </c>
      <c r="AP67" s="1">
        <v>111.2</v>
      </c>
      <c r="AQ67" s="1">
        <v>88</v>
      </c>
      <c r="AR67" s="1">
        <v>98.9</v>
      </c>
      <c r="AS67" s="1">
        <v>129.50000000000006</v>
      </c>
      <c r="AT67" s="1">
        <v>90.7</v>
      </c>
      <c r="AU67" s="1">
        <v>65.400000000000006</v>
      </c>
      <c r="AV67" s="1">
        <v>76.600000000000009</v>
      </c>
      <c r="AW67" s="1">
        <v>105.4</v>
      </c>
      <c r="AX67" s="1">
        <v>46.7</v>
      </c>
      <c r="AY67" s="1">
        <v>74.8</v>
      </c>
      <c r="AZ67" s="1">
        <v>74.900000000000006</v>
      </c>
      <c r="BA67" s="1">
        <v>130.4</v>
      </c>
      <c r="BB67" s="1">
        <v>69.2</v>
      </c>
      <c r="BC67" s="1">
        <v>97.7</v>
      </c>
      <c r="BD67" s="1">
        <v>121.6</v>
      </c>
      <c r="BE67" s="1">
        <v>172.39999999999998</v>
      </c>
      <c r="BF67" s="1">
        <v>97.7</v>
      </c>
      <c r="BG67" s="1">
        <v>104.7</v>
      </c>
      <c r="BH67" s="1">
        <v>87.8</v>
      </c>
      <c r="BI67" s="1">
        <v>89.3</v>
      </c>
      <c r="BJ67" s="1">
        <v>44.4</v>
      </c>
      <c r="BK67" s="1">
        <v>39.800000000000004</v>
      </c>
      <c r="BL67" s="1">
        <v>45.3</v>
      </c>
      <c r="BM67" s="1">
        <v>94.9</v>
      </c>
      <c r="BN67" s="1">
        <v>42</v>
      </c>
      <c r="BO67" s="1">
        <v>68.2</v>
      </c>
      <c r="BP67" s="1">
        <v>86.3</v>
      </c>
      <c r="BQ67" s="1">
        <v>147.30000000000001</v>
      </c>
      <c r="BR67" s="1">
        <v>83.8</v>
      </c>
      <c r="BS67" s="1">
        <v>99.7</v>
      </c>
      <c r="BT67" s="1">
        <v>131.39999999999998</v>
      </c>
      <c r="BU67" s="1">
        <v>231.89999999999998</v>
      </c>
      <c r="BV67" s="1">
        <v>104.1</v>
      </c>
    </row>
    <row r="68" spans="1:74" ht="12.75" customHeight="1" x14ac:dyDescent="0.2">
      <c r="A68" s="1" t="s">
        <v>67</v>
      </c>
      <c r="B68" s="10">
        <v>14520</v>
      </c>
      <c r="C68" s="10">
        <v>14555</v>
      </c>
      <c r="D68" s="10">
        <v>14654</v>
      </c>
      <c r="E68" s="10">
        <v>14668</v>
      </c>
      <c r="F68" s="10">
        <v>14788</v>
      </c>
      <c r="G68" s="10">
        <v>14892</v>
      </c>
      <c r="H68" s="10">
        <v>14969</v>
      </c>
      <c r="I68" s="10">
        <v>15044</v>
      </c>
      <c r="J68" s="10">
        <v>15660</v>
      </c>
      <c r="K68" s="10">
        <v>15769</v>
      </c>
      <c r="L68" s="10">
        <v>15843</v>
      </c>
      <c r="M68" s="10">
        <v>15922</v>
      </c>
      <c r="N68" s="10">
        <v>15851</v>
      </c>
      <c r="O68" s="10">
        <v>15721</v>
      </c>
      <c r="P68" s="10">
        <v>15685</v>
      </c>
      <c r="Q68" s="10">
        <v>15618</v>
      </c>
      <c r="R68" s="10">
        <v>15733</v>
      </c>
      <c r="S68" s="10">
        <v>15901</v>
      </c>
      <c r="T68" s="10">
        <v>16184</v>
      </c>
      <c r="U68" s="10">
        <v>16314</v>
      </c>
      <c r="V68" s="10">
        <v>16602</v>
      </c>
      <c r="W68" s="10">
        <v>16834</v>
      </c>
      <c r="X68" s="10">
        <v>17133</v>
      </c>
      <c r="Y68" s="10">
        <v>17168</v>
      </c>
      <c r="Z68" s="10">
        <v>17166</v>
      </c>
      <c r="AA68" s="10">
        <v>16759</v>
      </c>
      <c r="AB68" s="10">
        <v>16433</v>
      </c>
      <c r="AC68" s="10">
        <v>16292</v>
      </c>
      <c r="AD68" s="10">
        <v>16248</v>
      </c>
      <c r="AE68" s="10">
        <v>16203</v>
      </c>
      <c r="AF68" s="10">
        <v>16074</v>
      </c>
      <c r="AG68" s="10">
        <v>16009</v>
      </c>
      <c r="AH68" s="10">
        <v>16788</v>
      </c>
      <c r="AI68" s="10">
        <v>16758</v>
      </c>
      <c r="AJ68" s="10">
        <v>16724</v>
      </c>
      <c r="AK68" s="10">
        <v>16703</v>
      </c>
      <c r="AL68" s="10">
        <v>16844</v>
      </c>
      <c r="AM68" s="10">
        <v>16928</v>
      </c>
      <c r="AN68" s="10">
        <v>17021</v>
      </c>
      <c r="AO68" s="10">
        <v>16972</v>
      </c>
      <c r="AP68" s="10">
        <v>17048</v>
      </c>
      <c r="AQ68" s="10">
        <v>17081</v>
      </c>
      <c r="AR68" s="10">
        <v>17136</v>
      </c>
      <c r="AS68" s="10">
        <v>17205</v>
      </c>
      <c r="AT68" s="10">
        <v>17048</v>
      </c>
      <c r="AU68" s="10">
        <v>17081</v>
      </c>
      <c r="AV68" s="10">
        <v>17136</v>
      </c>
      <c r="AW68" s="10">
        <v>17205</v>
      </c>
      <c r="AX68" s="10">
        <v>13594</v>
      </c>
      <c r="AY68" s="10">
        <v>13689</v>
      </c>
      <c r="AZ68" s="10">
        <v>13798</v>
      </c>
      <c r="BA68" s="10">
        <v>13811</v>
      </c>
      <c r="BB68" s="10">
        <v>13983</v>
      </c>
      <c r="BC68" s="10">
        <v>14270</v>
      </c>
      <c r="BD68" s="10">
        <v>14407</v>
      </c>
      <c r="BE68" s="10">
        <v>14542</v>
      </c>
      <c r="BF68" s="10">
        <v>14744</v>
      </c>
      <c r="BG68" s="10">
        <v>14826</v>
      </c>
      <c r="BH68" s="10">
        <v>14775</v>
      </c>
      <c r="BI68" s="10">
        <v>14658</v>
      </c>
      <c r="BJ68" s="10">
        <v>14597</v>
      </c>
      <c r="BK68" s="10">
        <v>14382</v>
      </c>
      <c r="BL68" s="10">
        <v>14340</v>
      </c>
      <c r="BM68" s="10">
        <v>14283</v>
      </c>
      <c r="BN68" s="10">
        <v>14332</v>
      </c>
      <c r="BO68" s="10">
        <v>14345</v>
      </c>
      <c r="BP68" s="10">
        <v>14324</v>
      </c>
      <c r="BQ68" s="10">
        <v>14406</v>
      </c>
      <c r="BR68" s="10">
        <v>14595</v>
      </c>
      <c r="BS68" s="10">
        <v>15250</v>
      </c>
      <c r="BT68" s="10">
        <v>15476</v>
      </c>
      <c r="BU68" s="10">
        <v>15725</v>
      </c>
      <c r="BV68" s="10">
        <v>15877</v>
      </c>
    </row>
    <row r="69" spans="1:74" x14ac:dyDescent="0.2">
      <c r="BB69" s="10"/>
      <c r="BF69" s="10"/>
      <c r="BG69" s="10"/>
      <c r="BH69" s="10"/>
      <c r="BI69" s="10"/>
      <c r="BJ69" s="10"/>
      <c r="BM69" s="1"/>
      <c r="BN69" s="10"/>
      <c r="BO69" s="10"/>
      <c r="BP69" s="10"/>
      <c r="BQ69" s="10"/>
    </row>
    <row r="70" spans="1:74" x14ac:dyDescent="0.2">
      <c r="A70" s="14" t="s">
        <v>165</v>
      </c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7"/>
      <c r="BC70" s="48"/>
      <c r="BD70" s="48"/>
      <c r="BE70" s="48"/>
      <c r="BF70" s="47"/>
      <c r="BG70" s="47"/>
      <c r="BH70" s="47"/>
      <c r="BI70" s="47"/>
      <c r="BJ70" s="47"/>
      <c r="BK70" s="48"/>
      <c r="BL70" s="48"/>
      <c r="BM70" s="46"/>
      <c r="BN70" s="47"/>
      <c r="BO70" s="47"/>
      <c r="BP70" s="47"/>
      <c r="BQ70" s="47"/>
      <c r="BR70" s="48"/>
      <c r="BS70" s="48"/>
      <c r="BT70" s="48"/>
      <c r="BU70" s="48"/>
      <c r="BV70" s="48"/>
    </row>
    <row r="71" spans="1:74" x14ac:dyDescent="0.2">
      <c r="A71" s="1" t="s">
        <v>5</v>
      </c>
      <c r="B71" s="1">
        <v>444.4</v>
      </c>
      <c r="C71" s="1">
        <v>474.70000000000005</v>
      </c>
      <c r="D71" s="1">
        <v>474</v>
      </c>
      <c r="E71" s="1">
        <v>453.4</v>
      </c>
      <c r="F71" s="1">
        <v>496.7</v>
      </c>
      <c r="G71" s="1">
        <v>521.29999999999995</v>
      </c>
      <c r="H71" s="1">
        <v>507.6</v>
      </c>
      <c r="I71" s="1">
        <v>468.20000000000005</v>
      </c>
      <c r="J71" s="1">
        <v>558.79999999999995</v>
      </c>
      <c r="K71" s="1">
        <v>625.20000000000005</v>
      </c>
      <c r="L71" s="1">
        <v>609.5</v>
      </c>
      <c r="M71" s="1">
        <v>483</v>
      </c>
      <c r="N71" s="1">
        <v>437.2</v>
      </c>
      <c r="O71" s="1">
        <v>511.4</v>
      </c>
      <c r="P71" s="1">
        <v>544.09999999999991</v>
      </c>
      <c r="Q71" s="1">
        <v>489.90000000000003</v>
      </c>
      <c r="R71" s="1">
        <v>537.79999999999995</v>
      </c>
      <c r="S71" s="1">
        <v>631.1</v>
      </c>
      <c r="T71" s="1">
        <v>647.1</v>
      </c>
      <c r="U71" s="1">
        <v>574.6</v>
      </c>
      <c r="V71" s="1">
        <v>615.9</v>
      </c>
      <c r="W71" s="1">
        <v>670.8</v>
      </c>
      <c r="X71" s="1">
        <v>663.09999999999991</v>
      </c>
      <c r="Y71" s="1">
        <v>572.1</v>
      </c>
      <c r="Z71" s="1">
        <v>634.79999999999995</v>
      </c>
      <c r="AA71" s="1">
        <v>699</v>
      </c>
      <c r="AB71" s="1">
        <v>706.1</v>
      </c>
      <c r="AC71" s="1">
        <v>611.19999999999993</v>
      </c>
      <c r="AD71" s="1">
        <v>628.79999999999995</v>
      </c>
      <c r="AE71" s="1">
        <v>710.59999999999991</v>
      </c>
      <c r="AF71" s="1">
        <v>694.8</v>
      </c>
      <c r="AG71" s="1">
        <v>616.70000000000027</v>
      </c>
      <c r="AH71" s="1">
        <v>664</v>
      </c>
      <c r="AI71" s="1">
        <v>726.7</v>
      </c>
      <c r="AJ71" s="1">
        <v>735.5</v>
      </c>
      <c r="AK71" s="1">
        <v>671.8</v>
      </c>
      <c r="AL71" s="1">
        <v>759.40000000000009</v>
      </c>
      <c r="AM71" s="1">
        <v>820.90000000000009</v>
      </c>
      <c r="AN71" s="1">
        <v>814.9</v>
      </c>
      <c r="AO71" s="1">
        <v>733.59999999999991</v>
      </c>
      <c r="AP71" s="1">
        <v>777.2</v>
      </c>
      <c r="AQ71" s="1">
        <v>840.09999999999991</v>
      </c>
      <c r="AR71" s="1">
        <v>811.3</v>
      </c>
      <c r="AS71" s="1">
        <v>767.3</v>
      </c>
      <c r="AT71" s="1">
        <v>777.2</v>
      </c>
      <c r="AU71" s="1">
        <v>840.09999999999991</v>
      </c>
      <c r="AV71" s="1">
        <v>811.3</v>
      </c>
      <c r="AW71" s="1">
        <v>767.3</v>
      </c>
      <c r="AX71" s="1">
        <v>862.40000000000009</v>
      </c>
      <c r="AY71" s="1">
        <v>884</v>
      </c>
      <c r="AZ71" s="1">
        <v>877.19999999999993</v>
      </c>
      <c r="BA71" s="1">
        <v>821.7</v>
      </c>
      <c r="BB71" s="1">
        <v>907.69999999999993</v>
      </c>
      <c r="BC71" s="1">
        <v>996.9</v>
      </c>
      <c r="BD71" s="1">
        <v>973.7</v>
      </c>
      <c r="BE71" s="1">
        <v>903.5</v>
      </c>
      <c r="BF71" s="1">
        <v>928.5</v>
      </c>
      <c r="BG71" s="1">
        <v>1003.3</v>
      </c>
      <c r="BH71" s="1">
        <v>968.09999999999991</v>
      </c>
      <c r="BI71" s="1">
        <v>868.19999999999993</v>
      </c>
      <c r="BJ71" s="1">
        <v>920.8</v>
      </c>
      <c r="BK71" s="1">
        <v>830.59999999999991</v>
      </c>
      <c r="BL71" s="1">
        <v>888.00000000000011</v>
      </c>
      <c r="BM71" s="1">
        <v>903.09999999999991</v>
      </c>
      <c r="BN71" s="1">
        <v>962.9</v>
      </c>
      <c r="BO71" s="1">
        <v>1052.2</v>
      </c>
      <c r="BP71" s="1">
        <v>1149</v>
      </c>
      <c r="BQ71" s="1">
        <v>1108.5999999999997</v>
      </c>
      <c r="BR71" s="1">
        <v>1438.4</v>
      </c>
      <c r="BS71" s="1">
        <v>1489.6</v>
      </c>
      <c r="BT71" s="1">
        <v>1393.6</v>
      </c>
      <c r="BU71" s="1">
        <v>1127.5</v>
      </c>
      <c r="BV71" s="1">
        <v>1188</v>
      </c>
    </row>
    <row r="72" spans="1:74" x14ac:dyDescent="0.2">
      <c r="A72" s="1" t="s">
        <v>6</v>
      </c>
      <c r="B72" s="1">
        <v>88.5</v>
      </c>
      <c r="C72" s="1">
        <v>96.4</v>
      </c>
      <c r="D72" s="1">
        <v>94.2</v>
      </c>
      <c r="E72" s="1">
        <v>59.4</v>
      </c>
      <c r="F72" s="1">
        <v>98.5</v>
      </c>
      <c r="G72" s="1">
        <v>102.5</v>
      </c>
      <c r="H72" s="1">
        <v>100.5</v>
      </c>
      <c r="I72" s="1">
        <v>32.4</v>
      </c>
      <c r="J72" s="1">
        <v>102.9</v>
      </c>
      <c r="K72" s="1">
        <v>97.8</v>
      </c>
      <c r="L72" s="1">
        <v>90.3</v>
      </c>
      <c r="M72" s="1">
        <v>-14.2</v>
      </c>
      <c r="N72" s="1">
        <v>49.2</v>
      </c>
      <c r="O72" s="1">
        <v>80.099999999999994</v>
      </c>
      <c r="P72" s="1">
        <v>112</v>
      </c>
      <c r="Q72" s="1">
        <v>33.799999999999997</v>
      </c>
      <c r="R72" s="1">
        <v>82.2</v>
      </c>
      <c r="S72" s="1">
        <v>111.1</v>
      </c>
      <c r="T72" s="1">
        <v>117.60000000000001</v>
      </c>
      <c r="U72" s="1">
        <v>41.599999999999994</v>
      </c>
      <c r="V72" s="1">
        <v>101.1</v>
      </c>
      <c r="W72" s="1">
        <v>82.1</v>
      </c>
      <c r="X72" s="1">
        <v>91.2</v>
      </c>
      <c r="Y72" s="1">
        <v>20.3</v>
      </c>
      <c r="Z72" s="1">
        <v>83.5</v>
      </c>
      <c r="AA72" s="1">
        <v>105.19999999999999</v>
      </c>
      <c r="AB72" s="1">
        <v>107.9</v>
      </c>
      <c r="AC72" s="1">
        <v>40.1</v>
      </c>
      <c r="AD72" s="1">
        <v>89.4</v>
      </c>
      <c r="AE72" s="1">
        <v>110.69999999999999</v>
      </c>
      <c r="AF72" s="1">
        <v>104.30000000000001</v>
      </c>
      <c r="AG72" s="1">
        <v>73.600000000000023</v>
      </c>
      <c r="AH72" s="1">
        <v>83.300000000000011</v>
      </c>
      <c r="AI72" s="1">
        <v>100.9</v>
      </c>
      <c r="AJ72" s="1">
        <v>117.7</v>
      </c>
      <c r="AK72" s="1">
        <v>57.400000000000006</v>
      </c>
      <c r="AL72" s="1">
        <v>127.6</v>
      </c>
      <c r="AM72" s="1">
        <v>134.1</v>
      </c>
      <c r="AN72" s="1">
        <v>146.30000000000001</v>
      </c>
      <c r="AO72" s="1">
        <v>90.4</v>
      </c>
      <c r="AP72" s="1">
        <v>152.30000000000001</v>
      </c>
      <c r="AQ72" s="1">
        <v>171.9</v>
      </c>
      <c r="AR72" s="1">
        <v>173.9</v>
      </c>
      <c r="AS72" s="1">
        <v>124.10000000000001</v>
      </c>
      <c r="AT72" s="1">
        <v>152.30000000000001</v>
      </c>
      <c r="AU72" s="1">
        <v>171.9</v>
      </c>
      <c r="AV72" s="1">
        <v>173.9</v>
      </c>
      <c r="AW72" s="1">
        <v>124.10000000000001</v>
      </c>
      <c r="AX72" s="1">
        <v>159.69999999999999</v>
      </c>
      <c r="AY72" s="1">
        <v>173.2</v>
      </c>
      <c r="AZ72" s="1">
        <v>185</v>
      </c>
      <c r="BA72" s="1">
        <v>132.6</v>
      </c>
      <c r="BB72" s="1">
        <v>190.4</v>
      </c>
      <c r="BC72" s="1">
        <v>209.2</v>
      </c>
      <c r="BD72" s="1">
        <v>220.3</v>
      </c>
      <c r="BE72" s="1">
        <v>144.39999999999998</v>
      </c>
      <c r="BF72" s="1">
        <v>172.6</v>
      </c>
      <c r="BG72" s="1">
        <v>172.5</v>
      </c>
      <c r="BH72" s="1">
        <v>175.8</v>
      </c>
      <c r="BI72" s="1">
        <v>151.80000000000001</v>
      </c>
      <c r="BJ72" s="1">
        <v>180.1</v>
      </c>
      <c r="BK72" s="1">
        <v>126.89999999999999</v>
      </c>
      <c r="BL72" s="1">
        <v>175.7</v>
      </c>
      <c r="BM72" s="1">
        <v>175.60000000000002</v>
      </c>
      <c r="BN72" s="1">
        <v>171.5</v>
      </c>
      <c r="BO72" s="1">
        <v>185.8</v>
      </c>
      <c r="BP72" s="1">
        <v>245</v>
      </c>
      <c r="BQ72" s="1">
        <v>203.19999999999993</v>
      </c>
      <c r="BR72" s="1">
        <v>371.9</v>
      </c>
      <c r="BS72" s="1">
        <v>367.69999999999993</v>
      </c>
      <c r="BT72" s="1">
        <v>257.79999999999995</v>
      </c>
      <c r="BU72" s="1">
        <v>167.69999999999987</v>
      </c>
      <c r="BV72" s="1">
        <v>166.5</v>
      </c>
    </row>
    <row r="73" spans="1:74" x14ac:dyDescent="0.2">
      <c r="A73" s="1" t="s">
        <v>7</v>
      </c>
      <c r="B73" s="9">
        <v>0.19914491449144917</v>
      </c>
      <c r="C73" s="9">
        <v>0.20307562671160731</v>
      </c>
      <c r="D73" s="9">
        <v>0.19873417721518988</v>
      </c>
      <c r="E73" s="9">
        <v>0.13101014556682841</v>
      </c>
      <c r="F73" s="9">
        <v>0.19830883833299778</v>
      </c>
      <c r="G73" s="9">
        <v>0.19662382505275275</v>
      </c>
      <c r="H73" s="9">
        <v>0.19799054373522457</v>
      </c>
      <c r="I73" s="9">
        <v>6.9201196070055523E-2</v>
      </c>
      <c r="J73" s="9">
        <v>0.18414459556191842</v>
      </c>
      <c r="K73" s="9">
        <v>0.15642994241842609</v>
      </c>
      <c r="L73" s="9">
        <v>0.14815422477440524</v>
      </c>
      <c r="M73" s="9">
        <v>-2.939958592132505E-2</v>
      </c>
      <c r="N73" s="9">
        <v>0.11253430924062215</v>
      </c>
      <c r="O73" s="9">
        <v>0.15662886194759484</v>
      </c>
      <c r="P73" s="9">
        <v>0.20584451387612573</v>
      </c>
      <c r="Q73" s="9">
        <v>6.8993672177995499E-2</v>
      </c>
      <c r="R73" s="9">
        <v>0.15284492376348086</v>
      </c>
      <c r="S73" s="9">
        <v>0.17604183172238946</v>
      </c>
      <c r="T73" s="9">
        <v>0.18173388966156701</v>
      </c>
      <c r="U73" s="9">
        <v>7.2398190045248861E-2</v>
      </c>
      <c r="V73" s="9">
        <v>0.16415002435460302</v>
      </c>
      <c r="W73" s="9">
        <v>0.12239117471675612</v>
      </c>
      <c r="X73" s="9">
        <v>0.13753581661891121</v>
      </c>
      <c r="Y73" s="9">
        <v>3.5483307114140883E-2</v>
      </c>
      <c r="Z73" s="9">
        <v>0.13153749212350346</v>
      </c>
      <c r="AA73" s="9">
        <v>0.15050071530758224</v>
      </c>
      <c r="AB73" s="9">
        <v>0.15281121654156635</v>
      </c>
      <c r="AC73" s="9">
        <v>6.5608638743455502E-2</v>
      </c>
      <c r="AD73" s="9">
        <v>0.142175572519084</v>
      </c>
      <c r="AE73" s="9">
        <v>0.15578384463833381</v>
      </c>
      <c r="AF73" s="9">
        <v>0.15011514104778356</v>
      </c>
      <c r="AG73" s="9">
        <v>0.11934490027566076</v>
      </c>
      <c r="AH73" s="9">
        <v>0.12545180722891569</v>
      </c>
      <c r="AI73" s="9">
        <v>0.13884684188798679</v>
      </c>
      <c r="AJ73" s="9">
        <v>0.16002719238613189</v>
      </c>
      <c r="AK73" s="9">
        <v>8.5442095861863659E-2</v>
      </c>
      <c r="AL73" s="9">
        <v>0.16802739004477216</v>
      </c>
      <c r="AM73" s="9">
        <v>0.1633572907784139</v>
      </c>
      <c r="AN73" s="9">
        <v>0.17953123082586822</v>
      </c>
      <c r="AO73" s="9">
        <v>0.12322791712104691</v>
      </c>
      <c r="AP73" s="9">
        <v>0.19595985589294906</v>
      </c>
      <c r="AQ73" s="9">
        <v>0.20461849779788124</v>
      </c>
      <c r="AR73" s="9">
        <v>0.21434734376925924</v>
      </c>
      <c r="AS73" s="9">
        <v>0.16173595725270432</v>
      </c>
      <c r="AT73" s="9">
        <v>0.19595985589294906</v>
      </c>
      <c r="AU73" s="9">
        <v>0.20461849779788124</v>
      </c>
      <c r="AV73" s="9">
        <v>0.21434734376925924</v>
      </c>
      <c r="AW73" s="9">
        <v>0.16173595725270432</v>
      </c>
      <c r="AX73" s="9">
        <v>0.18518089053803335</v>
      </c>
      <c r="AY73" s="9">
        <v>0.19592760180995475</v>
      </c>
      <c r="AZ73" s="9">
        <v>0.2108983128134975</v>
      </c>
      <c r="BA73" s="9">
        <v>0.16137276378240231</v>
      </c>
      <c r="BB73" s="9">
        <v>0.20976093422937095</v>
      </c>
      <c r="BC73" s="9">
        <v>0.20985053666365733</v>
      </c>
      <c r="BD73" s="9">
        <v>0.22625038512888981</v>
      </c>
      <c r="BE73" s="9">
        <v>0.15982291090204756</v>
      </c>
      <c r="BF73" s="9">
        <v>0.18589122240172321</v>
      </c>
      <c r="BG73" s="9">
        <v>0.17193262234625736</v>
      </c>
      <c r="BH73" s="9">
        <v>0.18159281066005581</v>
      </c>
      <c r="BI73" s="9">
        <v>0.17484450587422257</v>
      </c>
      <c r="BJ73" s="9">
        <v>0.19559079061685491</v>
      </c>
      <c r="BK73" s="9">
        <v>0.1527811220804238</v>
      </c>
      <c r="BL73" s="9">
        <v>0.19786036036036031</v>
      </c>
      <c r="BM73" s="9">
        <v>0.19444136861920058</v>
      </c>
      <c r="BN73" s="9">
        <v>0.17810779935611176</v>
      </c>
      <c r="BO73" s="9">
        <v>0.17658239878350124</v>
      </c>
      <c r="BP73" s="9">
        <v>0.21322889469103568</v>
      </c>
      <c r="BQ73" s="9">
        <v>0.18329424499368571</v>
      </c>
      <c r="BR73" s="9">
        <v>0.25855116796440486</v>
      </c>
      <c r="BS73" s="9">
        <v>0.24684479054779804</v>
      </c>
      <c r="BT73" s="9">
        <v>0.1849885189437428</v>
      </c>
      <c r="BU73" s="9">
        <v>0.14873614190687351</v>
      </c>
      <c r="BV73" s="9">
        <v>0.14015151515151514</v>
      </c>
    </row>
    <row r="74" spans="1:74" x14ac:dyDescent="0.2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  <c r="BF74" s="16"/>
      <c r="BG74" s="16"/>
      <c r="BH74" s="16"/>
      <c r="BI74" s="16"/>
      <c r="BJ74" s="16"/>
      <c r="BK74" s="16"/>
      <c r="BL74" s="16"/>
      <c r="BM74" s="16"/>
      <c r="BN74" s="16"/>
      <c r="BO74" s="16"/>
      <c r="BP74" s="16"/>
      <c r="BQ74" s="16"/>
      <c r="BR74" s="16"/>
      <c r="BS74" s="16"/>
      <c r="BT74" s="16"/>
      <c r="BU74" s="16"/>
      <c r="BV74" s="16"/>
    </row>
    <row r="75" spans="1:74" ht="12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32">
        <v>0</v>
      </c>
      <c r="AU75" s="32">
        <v>0</v>
      </c>
      <c r="AV75" s="32">
        <v>0</v>
      </c>
      <c r="AW75" s="32">
        <v>0</v>
      </c>
      <c r="AX75" s="1"/>
      <c r="AY75" s="1"/>
      <c r="AZ75" s="1"/>
      <c r="BA75" s="1"/>
      <c r="BB75" s="32">
        <v>0</v>
      </c>
      <c r="BC75" s="32">
        <v>0</v>
      </c>
      <c r="BD75" s="32">
        <v>0</v>
      </c>
      <c r="BE75" s="32">
        <v>0</v>
      </c>
      <c r="BF75" s="1"/>
      <c r="BG75" s="1"/>
      <c r="BH75" s="1"/>
      <c r="BI75" s="1"/>
      <c r="BJ75" s="32">
        <v>0</v>
      </c>
      <c r="BK75" s="32">
        <v>0</v>
      </c>
      <c r="BL75" s="32">
        <v>0</v>
      </c>
      <c r="BM75" s="32">
        <v>0</v>
      </c>
      <c r="BN75" s="1"/>
      <c r="BO75" s="1"/>
      <c r="BP75" s="1"/>
      <c r="BQ75" s="1"/>
      <c r="BR75" s="32"/>
      <c r="BS75" s="32"/>
      <c r="BT75" s="32"/>
      <c r="BU75" s="32"/>
      <c r="BV75" s="32"/>
    </row>
    <row r="76" spans="1:74" s="11" customFormat="1" ht="11.25" x14ac:dyDescent="0.2">
      <c r="BR76" s="21"/>
      <c r="BT76" s="78"/>
      <c r="BU76" s="78"/>
      <c r="BV76" s="21"/>
    </row>
    <row r="77" spans="1:74" s="11" customFormat="1" ht="11.25" x14ac:dyDescent="0.2">
      <c r="BN77" s="21"/>
      <c r="BO77" s="21"/>
      <c r="BP77" s="21"/>
      <c r="BQ77" s="21"/>
      <c r="BR77" s="21"/>
      <c r="BS77" s="21"/>
      <c r="BT77" s="21"/>
      <c r="BU77" s="21"/>
      <c r="BV77" s="21"/>
    </row>
    <row r="81" spans="72:73" x14ac:dyDescent="0.2">
      <c r="BT81" s="1"/>
      <c r="BU81" s="1"/>
    </row>
  </sheetData>
  <mergeCells count="2">
    <mergeCell ref="BR3:BU3"/>
    <mergeCell ref="BN3:BQ3"/>
  </mergeCells>
  <phoneticPr fontId="21" type="noConversion"/>
  <pageMargins left="0.70866141732283472" right="0.70866141732283472" top="0.78740157480314965" bottom="0.78740157480314965" header="0.31496062992125984" footer="0.31496062992125984"/>
  <pageSetup paperSize="9" scale="63" orientation="portrait" r:id="rId1"/>
  <headerFooter>
    <oddHeader>&amp;C&amp;G</oddHeader>
    <oddFooter>&amp;A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AL60"/>
  <sheetViews>
    <sheetView zoomScaleNormal="100" zoomScaleSheetLayoutView="100" workbookViewId="0">
      <pane xSplit="1" ySplit="4" topLeftCell="AG5" activePane="bottomRight" state="frozen"/>
      <selection activeCell="BC15" sqref="BC15"/>
      <selection pane="topRight" activeCell="BC15" sqref="BC15"/>
      <selection pane="bottomLeft" activeCell="BC15" sqref="BC15"/>
      <selection pane="bottomRight"/>
    </sheetView>
  </sheetViews>
  <sheetFormatPr baseColWidth="10" defaultColWidth="11.42578125" defaultRowHeight="12.75" outlineLevelCol="1" x14ac:dyDescent="0.2"/>
  <cols>
    <col min="1" max="1" width="77.42578125" style="4" customWidth="1"/>
    <col min="2" max="24" width="11.42578125" style="4" hidden="1" customWidth="1" outlineLevel="1"/>
    <col min="25" max="25" width="0" style="4" hidden="1" customWidth="1" outlineLevel="1"/>
    <col min="26" max="26" width="11.42578125" style="4" collapsed="1"/>
    <col min="27" max="29" width="11.42578125" style="4"/>
    <col min="30" max="30" width="11.42578125" style="4" collapsed="1"/>
    <col min="31" max="37" width="11.42578125" style="4"/>
    <col min="38" max="38" width="11.42578125" style="4" collapsed="1"/>
    <col min="39" max="16384" width="11.42578125" style="4"/>
  </cols>
  <sheetData>
    <row r="1" spans="1:38" ht="15.75" x14ac:dyDescent="0.25">
      <c r="A1" s="3" t="s">
        <v>102</v>
      </c>
    </row>
    <row r="3" spans="1:38" x14ac:dyDescent="0.2">
      <c r="A3" s="5"/>
      <c r="B3" s="6"/>
      <c r="C3" s="7">
        <v>2015</v>
      </c>
      <c r="D3" s="6"/>
      <c r="E3" s="6"/>
      <c r="F3" s="5"/>
      <c r="G3" s="8">
        <v>2016</v>
      </c>
      <c r="H3" s="8" t="s">
        <v>112</v>
      </c>
      <c r="I3" s="5"/>
      <c r="J3" s="6"/>
      <c r="K3" s="7">
        <v>2016</v>
      </c>
      <c r="L3" s="7" t="s">
        <v>117</v>
      </c>
      <c r="M3" s="6"/>
      <c r="N3" s="5"/>
      <c r="O3" s="8">
        <v>2017</v>
      </c>
      <c r="P3" s="8"/>
      <c r="Q3" s="5"/>
      <c r="R3" s="6"/>
      <c r="S3" s="7">
        <v>2018</v>
      </c>
      <c r="T3" s="7"/>
      <c r="U3" s="6"/>
      <c r="V3" s="5"/>
      <c r="W3" s="8">
        <v>2019</v>
      </c>
      <c r="X3" s="8"/>
      <c r="Y3" s="5"/>
      <c r="Z3" s="6"/>
      <c r="AA3" s="7">
        <v>2020</v>
      </c>
      <c r="AB3" s="7"/>
      <c r="AC3" s="6"/>
      <c r="AD3" s="91">
        <v>2021</v>
      </c>
      <c r="AE3" s="88"/>
      <c r="AF3" s="88"/>
      <c r="AG3" s="88"/>
      <c r="AH3" s="87">
        <v>2022</v>
      </c>
      <c r="AI3" s="88"/>
      <c r="AJ3" s="88"/>
      <c r="AK3" s="88"/>
      <c r="AL3" s="8">
        <v>2023</v>
      </c>
    </row>
    <row r="4" spans="1:38" ht="15" x14ac:dyDescent="0.2">
      <c r="A4" s="15"/>
      <c r="B4" s="18" t="s">
        <v>103</v>
      </c>
      <c r="C4" s="18" t="s">
        <v>104</v>
      </c>
      <c r="D4" s="18" t="s">
        <v>105</v>
      </c>
      <c r="E4" s="18" t="s">
        <v>106</v>
      </c>
      <c r="F4" s="18" t="s">
        <v>103</v>
      </c>
      <c r="G4" s="18" t="s">
        <v>104</v>
      </c>
      <c r="H4" s="18" t="s">
        <v>105</v>
      </c>
      <c r="I4" s="18" t="s">
        <v>106</v>
      </c>
      <c r="J4" s="18" t="s">
        <v>103</v>
      </c>
      <c r="K4" s="18" t="s">
        <v>104</v>
      </c>
      <c r="L4" s="18" t="s">
        <v>105</v>
      </c>
      <c r="M4" s="18" t="s">
        <v>106</v>
      </c>
      <c r="N4" s="18" t="s">
        <v>103</v>
      </c>
      <c r="O4" s="18" t="s">
        <v>104</v>
      </c>
      <c r="P4" s="18" t="s">
        <v>105</v>
      </c>
      <c r="Q4" s="18" t="s">
        <v>106</v>
      </c>
      <c r="R4" s="18" t="s">
        <v>140</v>
      </c>
      <c r="S4" s="18" t="s">
        <v>141</v>
      </c>
      <c r="T4" s="18" t="s">
        <v>105</v>
      </c>
      <c r="U4" s="18" t="s">
        <v>106</v>
      </c>
      <c r="V4" s="18" t="s">
        <v>103</v>
      </c>
      <c r="W4" s="18" t="s">
        <v>104</v>
      </c>
      <c r="X4" s="18" t="s">
        <v>105</v>
      </c>
      <c r="Y4" s="18" t="s">
        <v>106</v>
      </c>
      <c r="Z4" s="18" t="s">
        <v>103</v>
      </c>
      <c r="AA4" s="18" t="s">
        <v>104</v>
      </c>
      <c r="AB4" s="18" t="s">
        <v>105</v>
      </c>
      <c r="AC4" s="18" t="s">
        <v>106</v>
      </c>
      <c r="AD4" s="18" t="s">
        <v>103</v>
      </c>
      <c r="AE4" s="18" t="s">
        <v>104</v>
      </c>
      <c r="AF4" s="18" t="s">
        <v>105</v>
      </c>
      <c r="AG4" s="18" t="s">
        <v>106</v>
      </c>
      <c r="AH4" s="18" t="s">
        <v>103</v>
      </c>
      <c r="AI4" s="18" t="s">
        <v>104</v>
      </c>
      <c r="AJ4" s="18" t="s">
        <v>105</v>
      </c>
      <c r="AK4" s="18" t="s">
        <v>106</v>
      </c>
      <c r="AL4" s="18" t="s">
        <v>103</v>
      </c>
    </row>
    <row r="6" spans="1:38" ht="12.75" customHeight="1" x14ac:dyDescent="0.2">
      <c r="A6" s="38" t="s">
        <v>11</v>
      </c>
      <c r="B6" s="1">
        <v>70.599999999999994</v>
      </c>
      <c r="C6" s="1">
        <v>178.8</v>
      </c>
      <c r="D6" s="1">
        <v>237</v>
      </c>
      <c r="E6" s="1">
        <v>241.8</v>
      </c>
      <c r="F6" s="1">
        <v>16.100000000000001</v>
      </c>
      <c r="G6" s="1">
        <v>75</v>
      </c>
      <c r="H6" s="1">
        <v>142.5</v>
      </c>
      <c r="I6" s="1">
        <v>189.3</v>
      </c>
      <c r="J6" s="1">
        <v>16.100000000000001</v>
      </c>
      <c r="K6" s="1">
        <v>75</v>
      </c>
      <c r="L6" s="1">
        <v>142.5</v>
      </c>
      <c r="M6" s="1">
        <v>189.3</v>
      </c>
      <c r="N6" s="1">
        <v>665.9</v>
      </c>
      <c r="O6" s="1">
        <v>726.4</v>
      </c>
      <c r="P6" s="1">
        <v>830.6</v>
      </c>
      <c r="Q6" s="1">
        <v>884.8</v>
      </c>
      <c r="R6" s="1">
        <v>79.099999999999994</v>
      </c>
      <c r="S6" s="1">
        <v>162.6</v>
      </c>
      <c r="T6" s="1">
        <v>231.5</v>
      </c>
      <c r="U6" s="1">
        <v>260.10000000000002</v>
      </c>
      <c r="V6" s="1">
        <v>-5.5</v>
      </c>
      <c r="W6" s="1">
        <v>31.7</v>
      </c>
      <c r="X6" s="1">
        <v>118</v>
      </c>
      <c r="Y6" s="1">
        <v>-629.6</v>
      </c>
      <c r="Z6" s="1">
        <v>68.900000000000006</v>
      </c>
      <c r="AA6" s="1">
        <v>73.400000000000006</v>
      </c>
      <c r="AB6" s="1">
        <v>141.1</v>
      </c>
      <c r="AC6" s="1">
        <v>202.3</v>
      </c>
      <c r="AD6" s="1">
        <v>117.9</v>
      </c>
      <c r="AE6" s="1">
        <v>291.10000000000002</v>
      </c>
      <c r="AF6" s="1">
        <v>555.6</v>
      </c>
      <c r="AG6" s="1">
        <v>827.8</v>
      </c>
      <c r="AH6" s="1">
        <v>402.6</v>
      </c>
      <c r="AI6" s="1">
        <v>793.6</v>
      </c>
      <c r="AJ6" s="1">
        <v>1052.4000000000001</v>
      </c>
      <c r="AK6" s="1">
        <v>1281.5999999999999</v>
      </c>
      <c r="AL6" s="1">
        <v>147.19999999999999</v>
      </c>
    </row>
    <row r="7" spans="1:38" ht="12.75" customHeight="1" x14ac:dyDescent="0.2">
      <c r="A7" s="38" t="s">
        <v>132</v>
      </c>
      <c r="B7" s="1"/>
      <c r="C7" s="1"/>
      <c r="D7" s="1"/>
      <c r="E7" s="1"/>
      <c r="F7" s="1"/>
      <c r="G7" s="1"/>
      <c r="H7" s="1"/>
      <c r="I7" s="1"/>
      <c r="J7" s="1">
        <v>11.1</v>
      </c>
      <c r="K7" s="1">
        <v>9.8000000000000007</v>
      </c>
      <c r="L7" s="1">
        <v>5.5</v>
      </c>
      <c r="M7" s="1">
        <v>-11.2</v>
      </c>
      <c r="N7" s="1">
        <v>-634.70000000000005</v>
      </c>
      <c r="O7" s="1">
        <v>-634.70000000000005</v>
      </c>
      <c r="P7" s="1">
        <v>-634.70000000000005</v>
      </c>
      <c r="Q7" s="1">
        <v>-634.70000000000005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</row>
    <row r="8" spans="1:38" ht="12.75" customHeight="1" x14ac:dyDescent="0.2">
      <c r="A8" s="38" t="s">
        <v>133</v>
      </c>
      <c r="B8" s="1">
        <v>140.80000000000001</v>
      </c>
      <c r="C8" s="1">
        <v>281.89999999999998</v>
      </c>
      <c r="D8" s="1">
        <v>420.7</v>
      </c>
      <c r="E8" s="1">
        <v>575.4</v>
      </c>
      <c r="F8" s="1">
        <v>170</v>
      </c>
      <c r="G8" s="1">
        <v>359.1</v>
      </c>
      <c r="H8" s="1">
        <v>544.79999999999995</v>
      </c>
      <c r="I8" s="1">
        <v>735.2</v>
      </c>
      <c r="J8" s="1">
        <v>141.19999999999999</v>
      </c>
      <c r="K8" s="1">
        <v>301.7</v>
      </c>
      <c r="L8" s="1">
        <v>457.6</v>
      </c>
      <c r="M8" s="1">
        <v>618</v>
      </c>
      <c r="N8" s="1">
        <v>156.1</v>
      </c>
      <c r="O8" s="1">
        <v>307.60000000000002</v>
      </c>
      <c r="P8" s="1">
        <v>450.3</v>
      </c>
      <c r="Q8" s="1">
        <v>590.4</v>
      </c>
      <c r="R8" s="1">
        <v>132.80000000000001</v>
      </c>
      <c r="S8" s="1">
        <v>268.3</v>
      </c>
      <c r="T8" s="1">
        <v>403.5</v>
      </c>
      <c r="U8" s="1">
        <v>540.4</v>
      </c>
      <c r="V8" s="1">
        <v>141.9</v>
      </c>
      <c r="W8" s="1">
        <v>281.89999999999998</v>
      </c>
      <c r="X8" s="1">
        <v>417.7</v>
      </c>
      <c r="Y8" s="1">
        <v>1319.7</v>
      </c>
      <c r="Z8" s="1">
        <v>104.3</v>
      </c>
      <c r="AA8" s="1">
        <v>207.9</v>
      </c>
      <c r="AB8" s="1">
        <v>308.10000000000002</v>
      </c>
      <c r="AC8" s="1">
        <v>403.5</v>
      </c>
      <c r="AD8" s="1">
        <v>91.5</v>
      </c>
      <c r="AE8" s="1">
        <v>184.4</v>
      </c>
      <c r="AF8" s="1">
        <v>275.5</v>
      </c>
      <c r="AG8" s="1">
        <v>404.20000000000005</v>
      </c>
      <c r="AH8" s="1">
        <v>94.2</v>
      </c>
      <c r="AI8" s="1">
        <v>191.5</v>
      </c>
      <c r="AJ8" s="1">
        <v>297.40000000000003</v>
      </c>
      <c r="AK8" s="1">
        <v>402.1</v>
      </c>
      <c r="AL8" s="1">
        <v>102.9</v>
      </c>
    </row>
    <row r="9" spans="1:38" ht="12.75" customHeight="1" x14ac:dyDescent="0.2">
      <c r="A9" s="38" t="s">
        <v>76</v>
      </c>
      <c r="B9" s="1">
        <v>-0.2</v>
      </c>
      <c r="C9" s="1">
        <v>0</v>
      </c>
      <c r="D9" s="1">
        <v>0</v>
      </c>
      <c r="E9" s="1">
        <v>-0.2</v>
      </c>
      <c r="F9" s="1">
        <v>-1</v>
      </c>
      <c r="G9" s="1">
        <v>-0.5</v>
      </c>
      <c r="H9" s="1">
        <v>-4.4000000000000004</v>
      </c>
      <c r="I9" s="1">
        <v>-4</v>
      </c>
      <c r="J9" s="1">
        <v>-1.2</v>
      </c>
      <c r="K9" s="1">
        <v>-1</v>
      </c>
      <c r="L9" s="1">
        <v>-5</v>
      </c>
      <c r="M9" s="1">
        <v>-4.5999999999999996</v>
      </c>
      <c r="N9" s="1">
        <v>-2.1</v>
      </c>
      <c r="O9" s="1">
        <v>-1.7</v>
      </c>
      <c r="P9" s="1">
        <v>2.5</v>
      </c>
      <c r="Q9" s="1">
        <v>3</v>
      </c>
      <c r="R9" s="1">
        <v>0.5</v>
      </c>
      <c r="S9" s="1">
        <v>0.7</v>
      </c>
      <c r="T9" s="1">
        <v>1.1000000000000001</v>
      </c>
      <c r="U9" s="1">
        <v>3.7</v>
      </c>
      <c r="V9" s="1">
        <v>2.2000000000000002</v>
      </c>
      <c r="W9" s="1">
        <v>3.7</v>
      </c>
      <c r="X9" s="1">
        <v>4</v>
      </c>
      <c r="Y9" s="1">
        <v>5.9</v>
      </c>
      <c r="Z9" s="1">
        <v>0.3</v>
      </c>
      <c r="AA9" s="1">
        <v>0.7</v>
      </c>
      <c r="AB9" s="1">
        <v>1</v>
      </c>
      <c r="AC9" s="1">
        <v>2.6</v>
      </c>
      <c r="AD9" s="1">
        <v>-0.1</v>
      </c>
      <c r="AE9" s="1">
        <v>2.6</v>
      </c>
      <c r="AF9" s="1">
        <v>2.6</v>
      </c>
      <c r="AG9" s="1">
        <v>3.3</v>
      </c>
      <c r="AH9" s="1">
        <v>0.3</v>
      </c>
      <c r="AI9" s="1">
        <v>2</v>
      </c>
      <c r="AJ9" s="1">
        <v>-3.6000000000000005</v>
      </c>
      <c r="AK9" s="1">
        <v>-3.4000000000000004</v>
      </c>
      <c r="AL9" s="1">
        <v>0.1</v>
      </c>
    </row>
    <row r="10" spans="1:38" ht="12.75" customHeight="1" x14ac:dyDescent="0.2">
      <c r="A10" s="38" t="s">
        <v>144</v>
      </c>
      <c r="B10" s="1">
        <v>-53.7</v>
      </c>
      <c r="C10" s="1">
        <v>-32.200000000000003</v>
      </c>
      <c r="D10" s="1">
        <v>-12.5</v>
      </c>
      <c r="E10" s="1">
        <v>-39.1</v>
      </c>
      <c r="F10" s="1">
        <v>35.4</v>
      </c>
      <c r="G10" s="1">
        <v>18.600000000000001</v>
      </c>
      <c r="H10" s="1">
        <v>39.799999999999997</v>
      </c>
      <c r="I10" s="1">
        <v>-20.8</v>
      </c>
      <c r="J10" s="1">
        <v>38.700000000000003</v>
      </c>
      <c r="K10" s="1">
        <v>21.1</v>
      </c>
      <c r="L10" s="1">
        <v>41.7</v>
      </c>
      <c r="M10" s="1">
        <v>-16.100000000000001</v>
      </c>
      <c r="N10" s="1">
        <v>11</v>
      </c>
      <c r="O10" s="1">
        <v>68.900000000000006</v>
      </c>
      <c r="P10" s="1">
        <v>62.4</v>
      </c>
      <c r="Q10" s="1">
        <v>40</v>
      </c>
      <c r="R10" s="1">
        <v>10.3</v>
      </c>
      <c r="S10" s="1">
        <v>-21.1</v>
      </c>
      <c r="T10" s="1">
        <v>24.6</v>
      </c>
      <c r="U10" s="1">
        <v>66.2</v>
      </c>
      <c r="V10" s="1">
        <v>12.7</v>
      </c>
      <c r="W10" s="1">
        <v>34.700000000000003</v>
      </c>
      <c r="X10" s="1">
        <v>48.6</v>
      </c>
      <c r="Y10" s="1">
        <v>45.2</v>
      </c>
      <c r="Z10" s="1">
        <v>38.700000000000003</v>
      </c>
      <c r="AA10" s="1">
        <v>52</v>
      </c>
      <c r="AB10" s="1">
        <v>19.599999999999998</v>
      </c>
      <c r="AC10" s="1">
        <v>24.200000000000003</v>
      </c>
      <c r="AD10" s="1">
        <v>-65.3</v>
      </c>
      <c r="AE10" s="1">
        <v>-89.9</v>
      </c>
      <c r="AF10" s="1">
        <v>-109.69999999999999</v>
      </c>
      <c r="AG10" s="1">
        <v>-116.8</v>
      </c>
      <c r="AH10" s="1">
        <v>7.2</v>
      </c>
      <c r="AI10" s="1">
        <v>16.700000000000003</v>
      </c>
      <c r="AJ10" s="1">
        <v>20.699999999999996</v>
      </c>
      <c r="AK10" s="1">
        <v>53.899999999999991</v>
      </c>
      <c r="AL10" s="1">
        <v>-6.9999999999999982</v>
      </c>
    </row>
    <row r="11" spans="1:38" ht="12.75" customHeight="1" x14ac:dyDescent="0.2">
      <c r="A11" s="38" t="s">
        <v>145</v>
      </c>
      <c r="B11" s="1">
        <v>0.8</v>
      </c>
      <c r="C11" s="1">
        <v>0</v>
      </c>
      <c r="D11" s="1">
        <v>-2.9</v>
      </c>
      <c r="E11" s="1">
        <v>-3.3</v>
      </c>
      <c r="F11" s="1">
        <v>-2.5</v>
      </c>
      <c r="G11" s="1">
        <v>-2.7</v>
      </c>
      <c r="H11" s="1">
        <v>-1.7</v>
      </c>
      <c r="I11" s="1">
        <v>-0.2</v>
      </c>
      <c r="J11" s="1">
        <v>-2.5</v>
      </c>
      <c r="K11" s="1">
        <v>-2.7</v>
      </c>
      <c r="L11" s="1">
        <v>-1.7</v>
      </c>
      <c r="M11" s="1">
        <v>-0.2</v>
      </c>
      <c r="N11" s="1">
        <v>-0.1</v>
      </c>
      <c r="O11" s="1">
        <v>-5</v>
      </c>
      <c r="P11" s="1">
        <v>-21.3</v>
      </c>
      <c r="Q11" s="1">
        <v>-42</v>
      </c>
      <c r="R11" s="1">
        <v>-21.7</v>
      </c>
      <c r="S11" s="1">
        <v>-45.6</v>
      </c>
      <c r="T11" s="1">
        <v>-74.3</v>
      </c>
      <c r="U11" s="1">
        <v>-131.69999999999999</v>
      </c>
      <c r="V11" s="1">
        <v>-21.8</v>
      </c>
      <c r="W11" s="1">
        <v>-36.6</v>
      </c>
      <c r="X11" s="1">
        <v>-47.6</v>
      </c>
      <c r="Y11" s="1">
        <v>-54.3</v>
      </c>
      <c r="Z11" s="1">
        <v>-7.7</v>
      </c>
      <c r="AA11" s="1">
        <v>-17.8</v>
      </c>
      <c r="AB11" s="1">
        <v>-27.599999999999998</v>
      </c>
      <c r="AC11" s="1">
        <v>-34.9</v>
      </c>
      <c r="AD11" s="1">
        <v>-4.2000000000000011</v>
      </c>
      <c r="AE11" s="1">
        <v>-18.3</v>
      </c>
      <c r="AF11" s="1">
        <v>-36</v>
      </c>
      <c r="AG11" s="1">
        <v>-62.4</v>
      </c>
      <c r="AH11" s="1">
        <v>-38.6</v>
      </c>
      <c r="AI11" s="1">
        <v>-59.8</v>
      </c>
      <c r="AJ11" s="1">
        <v>-92.2</v>
      </c>
      <c r="AK11" s="1">
        <v>-200.9</v>
      </c>
      <c r="AL11" s="1">
        <v>-21.1</v>
      </c>
    </row>
    <row r="12" spans="1:38" ht="12.75" customHeight="1" x14ac:dyDescent="0.2">
      <c r="A12" s="38" t="s">
        <v>77</v>
      </c>
      <c r="B12" s="1">
        <v>5.1000000000000005</v>
      </c>
      <c r="C12" s="1">
        <v>11.399999999999999</v>
      </c>
      <c r="D12" s="1">
        <v>17.299999999999997</v>
      </c>
      <c r="E12" s="1">
        <v>24.5</v>
      </c>
      <c r="F12" s="1">
        <v>12.5</v>
      </c>
      <c r="G12" s="1">
        <v>23.7</v>
      </c>
      <c r="H12" s="1">
        <v>35.6</v>
      </c>
      <c r="I12" s="1">
        <v>36.4</v>
      </c>
      <c r="J12" s="1">
        <v>11</v>
      </c>
      <c r="K12" s="1">
        <v>18.3</v>
      </c>
      <c r="L12" s="1">
        <v>27.4</v>
      </c>
      <c r="M12" s="1">
        <v>35.200000000000003</v>
      </c>
      <c r="N12" s="1">
        <v>8.6999999999999993</v>
      </c>
      <c r="O12" s="1">
        <v>16.8</v>
      </c>
      <c r="P12" s="1">
        <v>25</v>
      </c>
      <c r="Q12" s="1">
        <v>30.8</v>
      </c>
      <c r="R12" s="1">
        <v>5.0999999999999996</v>
      </c>
      <c r="S12" s="1">
        <v>9.1999999999999993</v>
      </c>
      <c r="T12" s="1">
        <v>12.1</v>
      </c>
      <c r="U12" s="1">
        <v>14.1</v>
      </c>
      <c r="V12" s="1">
        <v>2.5</v>
      </c>
      <c r="W12" s="1">
        <v>5.9</v>
      </c>
      <c r="X12" s="1">
        <v>9.9</v>
      </c>
      <c r="Y12" s="1">
        <v>9.6999999999999993</v>
      </c>
      <c r="Z12" s="1">
        <v>3.4</v>
      </c>
      <c r="AA12" s="1">
        <v>6.6</v>
      </c>
      <c r="AB12" s="1">
        <v>10.7</v>
      </c>
      <c r="AC12" s="1">
        <v>13.9</v>
      </c>
      <c r="AD12" s="1">
        <v>4.9000000000000004</v>
      </c>
      <c r="AE12" s="1">
        <v>8.8000000000000007</v>
      </c>
      <c r="AF12" s="1">
        <v>13.1</v>
      </c>
      <c r="AG12" s="1">
        <v>16.3</v>
      </c>
      <c r="AH12" s="1">
        <v>4.7</v>
      </c>
      <c r="AI12" s="1">
        <v>10.8</v>
      </c>
      <c r="AJ12" s="1">
        <v>16.3</v>
      </c>
      <c r="AK12" s="1">
        <v>18.5</v>
      </c>
      <c r="AL12" s="1">
        <v>-1.2</v>
      </c>
    </row>
    <row r="13" spans="1:38" ht="12.75" customHeight="1" x14ac:dyDescent="0.2">
      <c r="A13" s="38" t="s">
        <v>78</v>
      </c>
      <c r="B13" s="1">
        <v>-5.5</v>
      </c>
      <c r="C13" s="1">
        <v>-15.1</v>
      </c>
      <c r="D13" s="1">
        <v>-17</v>
      </c>
      <c r="E13" s="1">
        <v>-30.4</v>
      </c>
      <c r="F13" s="1">
        <v>-11.2</v>
      </c>
      <c r="G13" s="1">
        <v>-25.4</v>
      </c>
      <c r="H13" s="1">
        <v>-33.299999999999997</v>
      </c>
      <c r="I13" s="1">
        <v>-40.700000000000003</v>
      </c>
      <c r="J13" s="1">
        <v>-9.6</v>
      </c>
      <c r="K13" s="1">
        <v>-19.899999999999999</v>
      </c>
      <c r="L13" s="1">
        <v>-25.1</v>
      </c>
      <c r="M13" s="1">
        <v>-38.700000000000003</v>
      </c>
      <c r="N13" s="1">
        <v>-3.6</v>
      </c>
      <c r="O13" s="1">
        <v>-20.100000000000001</v>
      </c>
      <c r="P13" s="1">
        <v>-24.5</v>
      </c>
      <c r="Q13" s="1">
        <v>-41.2</v>
      </c>
      <c r="R13" s="1">
        <v>-4.5999999999999996</v>
      </c>
      <c r="S13" s="1">
        <v>-13.3</v>
      </c>
      <c r="T13" s="1">
        <v>-14.7</v>
      </c>
      <c r="U13" s="1">
        <v>-20.3</v>
      </c>
      <c r="V13" s="1">
        <v>-3.9</v>
      </c>
      <c r="W13" s="1">
        <v>-11.1</v>
      </c>
      <c r="X13" s="1">
        <v>-12.9</v>
      </c>
      <c r="Y13" s="1">
        <v>-19.3</v>
      </c>
      <c r="Z13" s="1">
        <v>-5.6</v>
      </c>
      <c r="AA13" s="1">
        <v>-15.5</v>
      </c>
      <c r="AB13" s="1">
        <v>-18</v>
      </c>
      <c r="AC13" s="1">
        <v>-23.3</v>
      </c>
      <c r="AD13" s="1">
        <v>-4.7</v>
      </c>
      <c r="AE13" s="1">
        <v>-15.6</v>
      </c>
      <c r="AF13" s="1">
        <v>-17</v>
      </c>
      <c r="AG13" s="1">
        <v>-21.6</v>
      </c>
      <c r="AH13" s="1">
        <v>-4.6999999999999993</v>
      </c>
      <c r="AI13" s="1">
        <v>-15.5</v>
      </c>
      <c r="AJ13" s="1">
        <v>-18.099999999999998</v>
      </c>
      <c r="AK13" s="1">
        <v>-28.4</v>
      </c>
      <c r="AL13" s="1">
        <v>-4.5</v>
      </c>
    </row>
    <row r="14" spans="1:38" ht="12.75" customHeight="1" x14ac:dyDescent="0.2">
      <c r="A14" s="38" t="s">
        <v>79</v>
      </c>
      <c r="B14" s="1">
        <v>1.9</v>
      </c>
      <c r="C14" s="1">
        <v>5.8</v>
      </c>
      <c r="D14" s="1">
        <v>6.8</v>
      </c>
      <c r="E14" s="1">
        <v>15.1</v>
      </c>
      <c r="F14" s="1">
        <v>0.6</v>
      </c>
      <c r="G14" s="1">
        <v>1</v>
      </c>
      <c r="H14" s="1">
        <v>2.7</v>
      </c>
      <c r="I14" s="1">
        <v>6.5</v>
      </c>
      <c r="J14" s="1">
        <v>0.3</v>
      </c>
      <c r="K14" s="1">
        <v>0.3</v>
      </c>
      <c r="L14" s="1">
        <v>1.7</v>
      </c>
      <c r="M14" s="1">
        <v>5.3</v>
      </c>
      <c r="N14" s="1">
        <v>1</v>
      </c>
      <c r="O14" s="1">
        <v>2.2999999999999998</v>
      </c>
      <c r="P14" s="1">
        <v>2.6</v>
      </c>
      <c r="Q14" s="1">
        <v>7.6</v>
      </c>
      <c r="R14" s="1">
        <v>1.5</v>
      </c>
      <c r="S14" s="1">
        <v>3.1</v>
      </c>
      <c r="T14" s="1">
        <v>4.5999999999999996</v>
      </c>
      <c r="U14" s="1">
        <v>9.5</v>
      </c>
      <c r="V14" s="1">
        <v>1</v>
      </c>
      <c r="W14" s="1">
        <v>1.9</v>
      </c>
      <c r="X14" s="1">
        <v>3</v>
      </c>
      <c r="Y14" s="1">
        <v>10.6</v>
      </c>
      <c r="Z14" s="1">
        <v>1</v>
      </c>
      <c r="AA14" s="1">
        <v>2.5</v>
      </c>
      <c r="AB14" s="1">
        <v>3.4999999999999996</v>
      </c>
      <c r="AC14" s="1">
        <v>7.9</v>
      </c>
      <c r="AD14" s="1">
        <v>0.7</v>
      </c>
      <c r="AE14" s="1">
        <v>2.1</v>
      </c>
      <c r="AF14" s="1">
        <v>2.6</v>
      </c>
      <c r="AG14" s="1">
        <v>6.7000000000000028</v>
      </c>
      <c r="AH14" s="1">
        <v>1.5</v>
      </c>
      <c r="AI14" s="1">
        <v>3</v>
      </c>
      <c r="AJ14" s="1">
        <v>3.9</v>
      </c>
      <c r="AK14" s="1">
        <v>8.8000000000000007</v>
      </c>
      <c r="AL14" s="1">
        <v>9</v>
      </c>
    </row>
    <row r="15" spans="1:38" ht="12.75" customHeight="1" x14ac:dyDescent="0.2">
      <c r="A15" s="38" t="s">
        <v>80</v>
      </c>
      <c r="B15" s="1">
        <v>48.7</v>
      </c>
      <c r="C15" s="1">
        <v>108.5</v>
      </c>
      <c r="D15" s="1">
        <v>152.30000000000001</v>
      </c>
      <c r="E15" s="1">
        <v>164.9</v>
      </c>
      <c r="F15" s="1">
        <v>14.3</v>
      </c>
      <c r="G15" s="1">
        <v>41.8</v>
      </c>
      <c r="H15" s="1">
        <v>63.7</v>
      </c>
      <c r="I15" s="1">
        <v>75.5</v>
      </c>
      <c r="J15" s="1">
        <v>11.7</v>
      </c>
      <c r="K15" s="1">
        <v>37</v>
      </c>
      <c r="L15" s="1">
        <v>58.6</v>
      </c>
      <c r="M15" s="1">
        <v>68.3</v>
      </c>
      <c r="N15" s="1">
        <f>18.4-0.4</f>
        <v>18</v>
      </c>
      <c r="O15" s="1">
        <f>33.7-1.1</f>
        <v>32.6</v>
      </c>
      <c r="P15" s="1">
        <f>64.2-1.8</f>
        <v>62.400000000000006</v>
      </c>
      <c r="Q15" s="1">
        <f>84.9-7.6</f>
        <v>77.300000000000011</v>
      </c>
      <c r="R15" s="1">
        <f>25.7-0.7</f>
        <v>25</v>
      </c>
      <c r="S15" s="1">
        <f>50.4-1.5</f>
        <v>48.9</v>
      </c>
      <c r="T15" s="1">
        <v>69.8</v>
      </c>
      <c r="U15" s="1">
        <v>64.3</v>
      </c>
      <c r="V15" s="1">
        <v>-4</v>
      </c>
      <c r="W15" s="1">
        <v>11.5</v>
      </c>
      <c r="X15" s="1">
        <v>48.7</v>
      </c>
      <c r="Y15" s="1">
        <v>38.4</v>
      </c>
      <c r="Z15" s="1">
        <v>-11.1</v>
      </c>
      <c r="AA15" s="1">
        <v>-25</v>
      </c>
      <c r="AB15" s="1">
        <v>-14.1</v>
      </c>
      <c r="AC15" s="1">
        <v>15.6</v>
      </c>
      <c r="AD15" s="1">
        <v>38.6</v>
      </c>
      <c r="AE15" s="1">
        <v>83</v>
      </c>
      <c r="AF15" s="1">
        <v>166.5</v>
      </c>
      <c r="AG15" s="1">
        <v>265.8</v>
      </c>
      <c r="AH15" s="1">
        <v>128.19999999999999</v>
      </c>
      <c r="AI15" s="1">
        <v>245.3</v>
      </c>
      <c r="AJ15" s="1">
        <v>318</v>
      </c>
      <c r="AK15" s="1">
        <v>334.6</v>
      </c>
      <c r="AL15" s="1">
        <v>24.9</v>
      </c>
    </row>
    <row r="16" spans="1:38" ht="12.75" customHeight="1" x14ac:dyDescent="0.2">
      <c r="A16" s="38" t="s">
        <v>81</v>
      </c>
      <c r="B16" s="1">
        <v>-29.000000000000004</v>
      </c>
      <c r="C16" s="1">
        <v>-101.9</v>
      </c>
      <c r="D16" s="1">
        <v>-148.20000000000002</v>
      </c>
      <c r="E16" s="1">
        <v>-218.7</v>
      </c>
      <c r="F16" s="1">
        <v>-25.7</v>
      </c>
      <c r="G16" s="1">
        <v>-49.5</v>
      </c>
      <c r="H16" s="1">
        <v>-65.8</v>
      </c>
      <c r="I16" s="1">
        <v>-79.5</v>
      </c>
      <c r="J16" s="1">
        <v>-24.1</v>
      </c>
      <c r="K16" s="1">
        <v>-46.1</v>
      </c>
      <c r="L16" s="1">
        <v>-60.9</v>
      </c>
      <c r="M16" s="1">
        <v>-74.8</v>
      </c>
      <c r="N16" s="1">
        <v>-25.6</v>
      </c>
      <c r="O16" s="1">
        <v>-56.3</v>
      </c>
      <c r="P16" s="1">
        <v>-72.599999999999994</v>
      </c>
      <c r="Q16" s="1">
        <v>-92.8</v>
      </c>
      <c r="R16" s="1">
        <v>-30.5</v>
      </c>
      <c r="S16" s="1">
        <v>-82.1</v>
      </c>
      <c r="T16" s="1">
        <v>-117.8</v>
      </c>
      <c r="U16" s="1">
        <v>-152</v>
      </c>
      <c r="V16" s="1">
        <v>33.9</v>
      </c>
      <c r="W16" s="1">
        <v>21.2</v>
      </c>
      <c r="X16" s="1">
        <v>12.4</v>
      </c>
      <c r="Y16" s="1">
        <v>-10.5</v>
      </c>
      <c r="Z16" s="1">
        <v>-4.5999999999999996</v>
      </c>
      <c r="AA16" s="1">
        <v>12.2</v>
      </c>
      <c r="AB16" s="1">
        <v>-0.9</v>
      </c>
      <c r="AC16" s="1">
        <v>-11.299999999999999</v>
      </c>
      <c r="AD16" s="1">
        <v>-11.5</v>
      </c>
      <c r="AE16" s="1">
        <v>-25</v>
      </c>
      <c r="AF16" s="1">
        <v>-18.900000000000002</v>
      </c>
      <c r="AG16" s="1">
        <v>-151</v>
      </c>
      <c r="AH16" s="1">
        <v>-46.3</v>
      </c>
      <c r="AI16" s="1">
        <v>-157.30000000000001</v>
      </c>
      <c r="AJ16" s="1">
        <v>-210.3</v>
      </c>
      <c r="AK16" s="1">
        <v>-392.3</v>
      </c>
      <c r="AL16" s="1">
        <v>-56.6</v>
      </c>
    </row>
    <row r="17" spans="1:38" ht="12.75" customHeight="1" x14ac:dyDescent="0.2">
      <c r="A17" s="38" t="s">
        <v>82</v>
      </c>
      <c r="B17" s="1">
        <v>0</v>
      </c>
      <c r="C17" s="1">
        <v>1.5</v>
      </c>
      <c r="D17" s="1">
        <v>4.2</v>
      </c>
      <c r="E17" s="1">
        <v>4.3</v>
      </c>
      <c r="F17" s="1">
        <v>2.8</v>
      </c>
      <c r="G17" s="1">
        <v>4.0999999999999996</v>
      </c>
      <c r="H17" s="1">
        <v>4.0999999999999996</v>
      </c>
      <c r="I17" s="1">
        <v>4.0999999999999996</v>
      </c>
      <c r="J17" s="1">
        <v>2.8</v>
      </c>
      <c r="K17" s="1">
        <v>4.0999999999999996</v>
      </c>
      <c r="L17" s="1">
        <v>4.0999999999999996</v>
      </c>
      <c r="M17" s="1">
        <v>4.0999999999999996</v>
      </c>
      <c r="N17" s="1">
        <v>0</v>
      </c>
      <c r="O17" s="1">
        <v>2.8</v>
      </c>
      <c r="P17" s="1">
        <v>2.8</v>
      </c>
      <c r="Q17" s="1">
        <v>2.6</v>
      </c>
      <c r="R17" s="1">
        <v>0</v>
      </c>
      <c r="S17" s="1">
        <v>23.1</v>
      </c>
      <c r="T17" s="1">
        <v>23.1</v>
      </c>
      <c r="U17" s="1">
        <v>23.1</v>
      </c>
      <c r="V17" s="1">
        <v>0</v>
      </c>
      <c r="W17" s="1">
        <v>46.2</v>
      </c>
      <c r="X17" s="1">
        <v>46.2</v>
      </c>
      <c r="Y17" s="1">
        <v>48.8</v>
      </c>
      <c r="Z17" s="1">
        <v>0</v>
      </c>
      <c r="AA17" s="1">
        <v>0</v>
      </c>
      <c r="AB17" s="1">
        <v>27.7</v>
      </c>
      <c r="AC17" s="1">
        <v>27.8</v>
      </c>
      <c r="AD17" s="1">
        <v>0</v>
      </c>
      <c r="AE17" s="1">
        <v>23</v>
      </c>
      <c r="AF17" s="1">
        <v>23</v>
      </c>
      <c r="AG17" s="1">
        <v>23</v>
      </c>
      <c r="AH17" s="1">
        <v>0</v>
      </c>
      <c r="AI17" s="1">
        <v>27.7</v>
      </c>
      <c r="AJ17" s="1">
        <v>27.7</v>
      </c>
      <c r="AK17" s="1">
        <v>27.7</v>
      </c>
      <c r="AL17" s="1">
        <v>15</v>
      </c>
    </row>
    <row r="18" spans="1:38" ht="12.75" customHeight="1" x14ac:dyDescent="0.2">
      <c r="A18" s="38" t="s">
        <v>84</v>
      </c>
      <c r="B18" s="1">
        <v>-36.1</v>
      </c>
      <c r="C18" s="1">
        <v>-31.9</v>
      </c>
      <c r="D18" s="1">
        <v>-38.299999999999997</v>
      </c>
      <c r="E18" s="1">
        <v>-40.299999999999997</v>
      </c>
      <c r="F18" s="1">
        <v>-6.7</v>
      </c>
      <c r="G18" s="1">
        <v>-9.1</v>
      </c>
      <c r="H18" s="1">
        <v>-93.1</v>
      </c>
      <c r="I18" s="1">
        <v>-53.3</v>
      </c>
      <c r="J18" s="1">
        <v>-2.9</v>
      </c>
      <c r="K18" s="1">
        <v>-8.1999999999999993</v>
      </c>
      <c r="L18" s="1">
        <v>-97.9</v>
      </c>
      <c r="M18" s="1">
        <v>-56.4</v>
      </c>
      <c r="N18" s="1">
        <v>-38.5</v>
      </c>
      <c r="O18" s="1">
        <v>-139.1</v>
      </c>
      <c r="P18" s="1">
        <v>-91.6</v>
      </c>
      <c r="Q18" s="1">
        <v>-97.7</v>
      </c>
      <c r="R18" s="1">
        <v>-92.9</v>
      </c>
      <c r="S18" s="1">
        <v>-125</v>
      </c>
      <c r="T18" s="1">
        <v>-254.6</v>
      </c>
      <c r="U18" s="1">
        <v>-308.8</v>
      </c>
      <c r="V18" s="1">
        <v>-30.8</v>
      </c>
      <c r="W18" s="1">
        <v>-59.6</v>
      </c>
      <c r="X18" s="1">
        <v>-33.799999999999997</v>
      </c>
      <c r="Y18" s="1">
        <v>-9.1</v>
      </c>
      <c r="Z18" s="1">
        <v>-65.900000000000006</v>
      </c>
      <c r="AA18" s="1">
        <v>-71.8</v>
      </c>
      <c r="AB18" s="1">
        <v>38</v>
      </c>
      <c r="AC18" s="1">
        <v>42.5</v>
      </c>
      <c r="AD18" s="1">
        <v>79.399999999999991</v>
      </c>
      <c r="AE18" s="1">
        <v>21.7</v>
      </c>
      <c r="AF18" s="1">
        <v>25.3</v>
      </c>
      <c r="AG18" s="1">
        <v>-165.9</v>
      </c>
      <c r="AH18" s="1">
        <v>-153.80000000000001</v>
      </c>
      <c r="AI18" s="1">
        <v>-344</v>
      </c>
      <c r="AJ18" s="1">
        <v>-440.8</v>
      </c>
      <c r="AK18" s="1">
        <v>-493</v>
      </c>
      <c r="AL18" s="1">
        <v>-1.3</v>
      </c>
    </row>
    <row r="19" spans="1:38" ht="12.75" customHeight="1" x14ac:dyDescent="0.2">
      <c r="A19" s="38" t="s">
        <v>85</v>
      </c>
      <c r="B19" s="1">
        <v>-115.6</v>
      </c>
      <c r="C19" s="1">
        <v>-99</v>
      </c>
      <c r="D19" s="1">
        <v>-101.6</v>
      </c>
      <c r="E19" s="1">
        <v>16.899999999999999</v>
      </c>
      <c r="F19" s="1">
        <v>-93.3</v>
      </c>
      <c r="G19" s="1">
        <v>-114.5</v>
      </c>
      <c r="H19" s="1">
        <v>-79.099999999999994</v>
      </c>
      <c r="I19" s="1">
        <v>-85.5</v>
      </c>
      <c r="J19" s="1">
        <v>-95.7</v>
      </c>
      <c r="K19" s="1">
        <v>-113.3</v>
      </c>
      <c r="L19" s="1">
        <v>-69.2</v>
      </c>
      <c r="M19" s="1">
        <v>-71.8</v>
      </c>
      <c r="N19" s="1">
        <v>-73.400000000000006</v>
      </c>
      <c r="O19" s="1">
        <v>-40.9</v>
      </c>
      <c r="P19" s="1">
        <v>-61.8</v>
      </c>
      <c r="Q19" s="1">
        <v>6</v>
      </c>
      <c r="R19" s="1">
        <v>-74.2</v>
      </c>
      <c r="S19" s="1">
        <v>-111.2</v>
      </c>
      <c r="T19" s="1">
        <v>-93.9</v>
      </c>
      <c r="U19" s="1">
        <v>-22</v>
      </c>
      <c r="V19" s="1">
        <v>-74.8</v>
      </c>
      <c r="W19" s="1">
        <v>-89.3</v>
      </c>
      <c r="X19" s="1">
        <v>-52.8</v>
      </c>
      <c r="Y19" s="1">
        <v>52</v>
      </c>
      <c r="Z19" s="1">
        <v>-123.6</v>
      </c>
      <c r="AA19" s="1">
        <v>-34.9</v>
      </c>
      <c r="AB19" s="1">
        <v>-36.4</v>
      </c>
      <c r="AC19" s="1">
        <v>-21</v>
      </c>
      <c r="AD19" s="1">
        <v>-118.30000000000001</v>
      </c>
      <c r="AE19" s="1">
        <v>-194</v>
      </c>
      <c r="AF19" s="1">
        <v>-194.70000000000002</v>
      </c>
      <c r="AG19" s="1">
        <v>-185.20000000000002</v>
      </c>
      <c r="AH19" s="1">
        <v>-285.7</v>
      </c>
      <c r="AI19" s="1">
        <v>-338.7</v>
      </c>
      <c r="AJ19" s="1">
        <v>-229.2</v>
      </c>
      <c r="AK19" s="1">
        <v>-67.599999999999994</v>
      </c>
      <c r="AL19" s="1">
        <v>-76.7</v>
      </c>
    </row>
    <row r="20" spans="1:38" ht="12.75" customHeight="1" x14ac:dyDescent="0.2">
      <c r="A20" s="38" t="s">
        <v>166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>
        <v>56</v>
      </c>
      <c r="AE20" s="1">
        <v>171.7</v>
      </c>
      <c r="AF20" s="1">
        <v>171.9</v>
      </c>
      <c r="AG20" s="1">
        <v>297.39999999999998</v>
      </c>
      <c r="AH20" s="1">
        <v>86.4</v>
      </c>
      <c r="AI20" s="1">
        <v>128.4</v>
      </c>
      <c r="AJ20" s="1">
        <v>195.99999999999997</v>
      </c>
      <c r="AK20" s="1">
        <v>88.6</v>
      </c>
      <c r="AL20" s="1">
        <v>-4.6000000000000014</v>
      </c>
    </row>
    <row r="21" spans="1:38" ht="12.75" customHeight="1" x14ac:dyDescent="0.2">
      <c r="A21" s="38" t="s">
        <v>86</v>
      </c>
      <c r="B21" s="1">
        <v>0.70000000000000018</v>
      </c>
      <c r="C21" s="1">
        <v>-1.6999999999999997</v>
      </c>
      <c r="D21" s="1">
        <v>3.5</v>
      </c>
      <c r="E21" s="1">
        <v>8.1</v>
      </c>
      <c r="F21" s="1">
        <v>-20</v>
      </c>
      <c r="G21" s="1">
        <v>-20.3</v>
      </c>
      <c r="H21" s="1">
        <v>-6.6</v>
      </c>
      <c r="I21" s="1">
        <v>-6.5</v>
      </c>
      <c r="J21" s="1">
        <v>-19.3</v>
      </c>
      <c r="K21" s="1">
        <v>-16.100000000000001</v>
      </c>
      <c r="L21" s="1">
        <v>-3.3</v>
      </c>
      <c r="M21" s="1">
        <v>-5.2</v>
      </c>
      <c r="N21" s="1">
        <v>-2.1</v>
      </c>
      <c r="O21" s="1">
        <v>-24.8</v>
      </c>
      <c r="P21" s="1">
        <v>-29.4</v>
      </c>
      <c r="Q21" s="1">
        <v>-34.5</v>
      </c>
      <c r="R21" s="1">
        <v>4</v>
      </c>
      <c r="S21" s="1">
        <v>-15.9</v>
      </c>
      <c r="T21" s="1">
        <v>-13</v>
      </c>
      <c r="U21" s="1">
        <v>-0.3</v>
      </c>
      <c r="V21" s="1">
        <v>-22.1</v>
      </c>
      <c r="W21" s="1">
        <v>-25.6</v>
      </c>
      <c r="X21" s="1">
        <v>-11.9</v>
      </c>
      <c r="Y21" s="1">
        <v>19.3</v>
      </c>
      <c r="Z21" s="1">
        <v>-36.1</v>
      </c>
      <c r="AA21" s="1">
        <v>-23.7</v>
      </c>
      <c r="AB21" s="1">
        <v>-11.9</v>
      </c>
      <c r="AC21" s="1">
        <v>-10.199999999999999</v>
      </c>
      <c r="AD21" s="1">
        <v>-52.2</v>
      </c>
      <c r="AE21" s="1">
        <v>-35.4</v>
      </c>
      <c r="AF21" s="1">
        <v>-31.199999999999996</v>
      </c>
      <c r="AG21" s="1">
        <v>-38.000000000000007</v>
      </c>
      <c r="AH21" s="1">
        <v>-45.561363849999999</v>
      </c>
      <c r="AI21" s="1">
        <v>-78.768812680000011</v>
      </c>
      <c r="AJ21" s="1">
        <v>-135.19999999999999</v>
      </c>
      <c r="AK21" s="1">
        <v>-69.2</v>
      </c>
      <c r="AL21" s="1">
        <v>-21.3</v>
      </c>
    </row>
    <row r="22" spans="1:38" ht="12.75" customHeight="1" x14ac:dyDescent="0.2">
      <c r="A22" s="38" t="s">
        <v>87</v>
      </c>
      <c r="B22" s="1">
        <v>38.1</v>
      </c>
      <c r="C22" s="1">
        <v>12.1</v>
      </c>
      <c r="D22" s="1">
        <v>37.200000000000003</v>
      </c>
      <c r="E22" s="1">
        <v>49.7</v>
      </c>
      <c r="F22" s="1">
        <v>4.9000000000000004</v>
      </c>
      <c r="G22" s="1">
        <v>17.7</v>
      </c>
      <c r="H22" s="1">
        <v>32.4</v>
      </c>
      <c r="I22" s="1">
        <v>-13.9</v>
      </c>
      <c r="J22" s="1">
        <v>9.3000000000000007</v>
      </c>
      <c r="K22" s="1">
        <v>20.7</v>
      </c>
      <c r="L22" s="1">
        <v>31.5</v>
      </c>
      <c r="M22" s="1">
        <v>-3.7</v>
      </c>
      <c r="N22" s="1">
        <v>-4</v>
      </c>
      <c r="O22" s="1">
        <v>-2</v>
      </c>
      <c r="P22" s="1">
        <v>-1.2</v>
      </c>
      <c r="Q22" s="1">
        <v>-63</v>
      </c>
      <c r="R22" s="1">
        <v>32.9</v>
      </c>
      <c r="S22" s="1">
        <v>48.8</v>
      </c>
      <c r="T22" s="1">
        <v>57.1</v>
      </c>
      <c r="U22" s="1">
        <v>45</v>
      </c>
      <c r="V22" s="1">
        <v>16.2</v>
      </c>
      <c r="W22" s="1">
        <v>16.600000000000001</v>
      </c>
      <c r="X22" s="1">
        <v>-88.4</v>
      </c>
      <c r="Y22" s="1">
        <v>-0.9</v>
      </c>
      <c r="Z22" s="1">
        <v>0</v>
      </c>
      <c r="AA22" s="1">
        <v>13.5</v>
      </c>
      <c r="AB22" s="1">
        <v>10.199999999999999</v>
      </c>
      <c r="AC22" s="1">
        <v>6.9</v>
      </c>
      <c r="AD22" s="1">
        <v>8.5</v>
      </c>
      <c r="AE22" s="1">
        <v>9</v>
      </c>
      <c r="AF22" s="1">
        <v>3.5</v>
      </c>
      <c r="AG22" s="1">
        <v>-10.9</v>
      </c>
      <c r="AH22" s="1">
        <v>8.7696731578902813</v>
      </c>
      <c r="AI22" s="1">
        <v>7</v>
      </c>
      <c r="AJ22" s="1">
        <v>-7.6999999999999993</v>
      </c>
      <c r="AK22" s="1">
        <v>-14.799999999999999</v>
      </c>
      <c r="AL22" s="1">
        <v>20.9</v>
      </c>
    </row>
    <row r="23" spans="1:38" ht="12.75" customHeight="1" x14ac:dyDescent="0.2">
      <c r="A23" s="38" t="s">
        <v>83</v>
      </c>
      <c r="B23" s="1">
        <v>31.700000000000003</v>
      </c>
      <c r="C23" s="1">
        <v>55.4</v>
      </c>
      <c r="D23" s="1">
        <v>92.699999999999989</v>
      </c>
      <c r="E23" s="1">
        <v>84.7</v>
      </c>
      <c r="F23" s="1">
        <v>19.5</v>
      </c>
      <c r="G23" s="1">
        <v>51</v>
      </c>
      <c r="H23" s="1">
        <v>63.3</v>
      </c>
      <c r="I23" s="1">
        <v>70.5</v>
      </c>
      <c r="J23" s="1">
        <v>13.9</v>
      </c>
      <c r="K23" s="1">
        <v>39.799999999999997</v>
      </c>
      <c r="L23" s="1">
        <v>51.8</v>
      </c>
      <c r="M23" s="1">
        <v>52.6</v>
      </c>
      <c r="N23" s="1">
        <f>16.1+0.4</f>
        <v>16.5</v>
      </c>
      <c r="O23" s="1">
        <f>36.5+1.1</f>
        <v>37.6</v>
      </c>
      <c r="P23" s="1">
        <f>47+1.8</f>
        <v>48.8</v>
      </c>
      <c r="Q23" s="1">
        <f>67+7.6</f>
        <v>74.599999999999994</v>
      </c>
      <c r="R23" s="1">
        <f>17.6+0.7</f>
        <v>18.3</v>
      </c>
      <c r="S23" s="1">
        <f>15.9+1.5</f>
        <v>17.399999999999999</v>
      </c>
      <c r="T23" s="1">
        <v>6.4</v>
      </c>
      <c r="U23" s="1">
        <v>13.5</v>
      </c>
      <c r="V23" s="1">
        <v>15.2</v>
      </c>
      <c r="W23" s="1">
        <v>22</v>
      </c>
      <c r="X23" s="1">
        <v>28.7</v>
      </c>
      <c r="Y23" s="1">
        <v>-30.9</v>
      </c>
      <c r="Z23" s="1">
        <v>13.8</v>
      </c>
      <c r="AA23" s="1">
        <v>37.200000000000003</v>
      </c>
      <c r="AB23" s="1">
        <v>57</v>
      </c>
      <c r="AC23" s="1">
        <v>50.8</v>
      </c>
      <c r="AD23" s="1">
        <v>7.4</v>
      </c>
      <c r="AE23" s="1">
        <v>3.6</v>
      </c>
      <c r="AF23" s="1">
        <v>12.4</v>
      </c>
      <c r="AG23" s="1">
        <v>-262.8</v>
      </c>
      <c r="AH23" s="1">
        <v>10.3</v>
      </c>
      <c r="AI23" s="1">
        <v>16.400000000000002</v>
      </c>
      <c r="AJ23" s="1">
        <v>37.000000000000007</v>
      </c>
      <c r="AK23" s="1">
        <v>42.8</v>
      </c>
      <c r="AL23" s="1">
        <v>9.3000000000000007</v>
      </c>
    </row>
    <row r="24" spans="1:38" ht="12.75" customHeight="1" x14ac:dyDescent="0.2">
      <c r="A24" s="38" t="s">
        <v>88</v>
      </c>
      <c r="B24" s="1">
        <v>40.299999999999997</v>
      </c>
      <c r="C24" s="1">
        <v>10.5</v>
      </c>
      <c r="D24" s="1">
        <v>26.8</v>
      </c>
      <c r="E24" s="1">
        <v>10.3</v>
      </c>
      <c r="F24" s="1">
        <v>51.6</v>
      </c>
      <c r="G24" s="1">
        <v>18.2</v>
      </c>
      <c r="H24" s="1">
        <v>31.7</v>
      </c>
      <c r="I24" s="1">
        <v>11.9</v>
      </c>
      <c r="J24" s="1">
        <v>42.7</v>
      </c>
      <c r="K24" s="1">
        <v>14.2</v>
      </c>
      <c r="L24" s="1">
        <v>25.1</v>
      </c>
      <c r="M24" s="1">
        <v>11.3</v>
      </c>
      <c r="N24" s="1">
        <v>49.7</v>
      </c>
      <c r="O24" s="1">
        <v>21.5</v>
      </c>
      <c r="P24" s="1">
        <v>55.7</v>
      </c>
      <c r="Q24" s="1">
        <v>38.6</v>
      </c>
      <c r="R24" s="1">
        <v>98.7</v>
      </c>
      <c r="S24" s="1">
        <v>21.3</v>
      </c>
      <c r="T24" s="1">
        <v>39</v>
      </c>
      <c r="U24" s="1">
        <v>-3.4</v>
      </c>
      <c r="V24" s="1">
        <v>44.7</v>
      </c>
      <c r="W24" s="1">
        <v>0.1</v>
      </c>
      <c r="X24" s="1">
        <v>10</v>
      </c>
      <c r="Y24" s="1">
        <v>-76.3</v>
      </c>
      <c r="Z24" s="1">
        <v>56.4</v>
      </c>
      <c r="AA24" s="1">
        <v>63.8</v>
      </c>
      <c r="AB24" s="1">
        <v>89.7</v>
      </c>
      <c r="AC24" s="1">
        <v>80.599999999999994</v>
      </c>
      <c r="AD24" s="1">
        <v>72.8</v>
      </c>
      <c r="AE24" s="1">
        <v>66</v>
      </c>
      <c r="AF24" s="1">
        <v>102.9</v>
      </c>
      <c r="AG24" s="1">
        <v>126.9</v>
      </c>
      <c r="AH24" s="1">
        <v>70.900000000000006</v>
      </c>
      <c r="AI24" s="1">
        <v>-28.7</v>
      </c>
      <c r="AJ24" s="1">
        <v>3.7</v>
      </c>
      <c r="AK24" s="1">
        <v>28.099999999999998</v>
      </c>
      <c r="AL24" s="1">
        <v>65</v>
      </c>
    </row>
    <row r="25" spans="1:38" ht="12.75" customHeight="1" x14ac:dyDescent="0.2">
      <c r="A25" s="38" t="s">
        <v>89</v>
      </c>
      <c r="B25" s="1">
        <v>67.3</v>
      </c>
      <c r="C25" s="1">
        <v>41.7</v>
      </c>
      <c r="D25" s="1">
        <v>6.2999999999999972</v>
      </c>
      <c r="E25" s="1">
        <v>-8.1999999999999993</v>
      </c>
      <c r="F25" s="1">
        <v>9.3000000000000007</v>
      </c>
      <c r="G25" s="1">
        <v>13.3</v>
      </c>
      <c r="H25" s="1">
        <v>60.6</v>
      </c>
      <c r="I25" s="1">
        <v>94.7</v>
      </c>
      <c r="J25" s="1">
        <v>1.3</v>
      </c>
      <c r="K25" s="1">
        <v>10.8</v>
      </c>
      <c r="L25" s="1">
        <v>51.2</v>
      </c>
      <c r="M25" s="1">
        <v>82.2</v>
      </c>
      <c r="N25" s="1">
        <v>-22.3</v>
      </c>
      <c r="O25" s="1">
        <v>0</v>
      </c>
      <c r="P25" s="1">
        <v>-44.1</v>
      </c>
      <c r="Q25" s="1">
        <v>-66.8</v>
      </c>
      <c r="R25" s="1">
        <v>50.6</v>
      </c>
      <c r="S25" s="1">
        <v>66.8</v>
      </c>
      <c r="T25" s="1">
        <v>59.6</v>
      </c>
      <c r="U25" s="1">
        <v>150</v>
      </c>
      <c r="V25" s="1">
        <v>-94.9</v>
      </c>
      <c r="W25" s="1">
        <v>-96.9</v>
      </c>
      <c r="X25" s="1">
        <v>-74</v>
      </c>
      <c r="Y25" s="1">
        <v>-82.9</v>
      </c>
      <c r="Z25" s="1">
        <v>54.9</v>
      </c>
      <c r="AA25" s="1">
        <v>-8.0999999999999979</v>
      </c>
      <c r="AB25" s="1">
        <v>10.699999999999996</v>
      </c>
      <c r="AC25" s="1">
        <v>81.699999999999989</v>
      </c>
      <c r="AD25" s="1">
        <v>0.39999999999999858</v>
      </c>
      <c r="AE25" s="1">
        <v>-4.7999999999999829</v>
      </c>
      <c r="AF25" s="1">
        <v>-9.9999999999994316E-2</v>
      </c>
      <c r="AG25" s="1">
        <v>17.600000000000023</v>
      </c>
      <c r="AH25" s="1">
        <v>-5.7</v>
      </c>
      <c r="AI25" s="1">
        <v>-6.8</v>
      </c>
      <c r="AJ25" s="1">
        <v>-2.2000000000000002</v>
      </c>
      <c r="AK25" s="1">
        <v>19.3</v>
      </c>
      <c r="AL25" s="1">
        <v>-17.399999999999999</v>
      </c>
    </row>
    <row r="26" spans="1:38" ht="12.75" customHeight="1" x14ac:dyDescent="0.2">
      <c r="A26" s="39" t="s">
        <v>158</v>
      </c>
      <c r="B26" s="1">
        <v>-42.9</v>
      </c>
      <c r="C26" s="1">
        <v>-123.3</v>
      </c>
      <c r="D26" s="1">
        <v>-192.8</v>
      </c>
      <c r="E26" s="1">
        <v>-238.3</v>
      </c>
      <c r="F26" s="1">
        <v>-40.9</v>
      </c>
      <c r="G26" s="1">
        <v>-93.7</v>
      </c>
      <c r="H26" s="1">
        <v>-132.1</v>
      </c>
      <c r="I26" s="1">
        <v>-183.1</v>
      </c>
      <c r="J26" s="1">
        <v>-35.9</v>
      </c>
      <c r="K26" s="1">
        <v>-83.6</v>
      </c>
      <c r="L26" s="1">
        <v>-117.4</v>
      </c>
      <c r="M26" s="1">
        <v>-162.6</v>
      </c>
      <c r="N26" s="1">
        <v>-24.6</v>
      </c>
      <c r="O26" s="1">
        <v>-47</v>
      </c>
      <c r="P26" s="1">
        <v>-57.6</v>
      </c>
      <c r="Q26" s="1">
        <v>-70</v>
      </c>
      <c r="R26" s="1">
        <v>-27.5</v>
      </c>
      <c r="S26" s="1">
        <v>-23.7</v>
      </c>
      <c r="T26" s="1">
        <v>-29.2</v>
      </c>
      <c r="U26" s="1">
        <v>-41.8</v>
      </c>
      <c r="V26" s="1">
        <v>-12.3</v>
      </c>
      <c r="W26" s="1">
        <v>-32.4</v>
      </c>
      <c r="X26" s="1">
        <v>-26.3</v>
      </c>
      <c r="Y26" s="1">
        <v>-30.8</v>
      </c>
      <c r="Z26" s="1">
        <v>-4.4000000000000004</v>
      </c>
      <c r="AA26" s="1">
        <v>-6.8</v>
      </c>
      <c r="AB26" s="1">
        <v>-5.4</v>
      </c>
      <c r="AC26" s="1">
        <v>14.1</v>
      </c>
      <c r="AD26" s="1">
        <v>-5.4</v>
      </c>
      <c r="AE26" s="1">
        <v>6.9</v>
      </c>
      <c r="AF26" s="1">
        <v>43.6</v>
      </c>
      <c r="AG26" s="1">
        <v>90</v>
      </c>
      <c r="AH26" s="1">
        <v>58.3</v>
      </c>
      <c r="AI26" s="1">
        <v>43.400000000000006</v>
      </c>
      <c r="AJ26" s="1">
        <v>78.5</v>
      </c>
      <c r="AK26" s="1">
        <v>89.1</v>
      </c>
      <c r="AL26" s="1">
        <v>7.5</v>
      </c>
    </row>
    <row r="27" spans="1:38" ht="12.75" customHeight="1" x14ac:dyDescent="0.2">
      <c r="A27" s="40" t="s">
        <v>118</v>
      </c>
      <c r="B27" s="12">
        <v>163</v>
      </c>
      <c r="C27" s="12">
        <v>302.5</v>
      </c>
      <c r="D27" s="12">
        <v>491.49999999999983</v>
      </c>
      <c r="E27" s="12">
        <v>617.20000000000005</v>
      </c>
      <c r="F27" s="12">
        <v>135.69999999999999</v>
      </c>
      <c r="G27" s="12">
        <v>307.8</v>
      </c>
      <c r="H27" s="12">
        <v>605.1</v>
      </c>
      <c r="I27" s="12">
        <v>736.6</v>
      </c>
      <c r="J27" s="12">
        <v>108.90000000000003</v>
      </c>
      <c r="K27" s="12">
        <v>261.89999999999998</v>
      </c>
      <c r="L27" s="12">
        <v>518.20000000000016</v>
      </c>
      <c r="M27" s="12">
        <v>621</v>
      </c>
      <c r="N27" s="12">
        <v>95.9</v>
      </c>
      <c r="O27" s="12">
        <v>244.9</v>
      </c>
      <c r="P27" s="12">
        <v>504.3</v>
      </c>
      <c r="Q27" s="12">
        <v>613</v>
      </c>
      <c r="R27" s="12">
        <v>207.4</v>
      </c>
      <c r="S27" s="12">
        <v>232.3</v>
      </c>
      <c r="T27" s="12">
        <v>334.9</v>
      </c>
      <c r="U27" s="12">
        <v>509.6</v>
      </c>
      <c r="V27" s="12">
        <v>0.2</v>
      </c>
      <c r="W27" s="12">
        <v>125.9</v>
      </c>
      <c r="X27" s="12">
        <v>399.5</v>
      </c>
      <c r="Y27" s="12">
        <v>605</v>
      </c>
      <c r="Z27" s="12">
        <v>82.7</v>
      </c>
      <c r="AA27" s="12">
        <v>266.2</v>
      </c>
      <c r="AB27" s="12">
        <v>603.00000000000011</v>
      </c>
      <c r="AC27" s="12">
        <v>873.69999999999982</v>
      </c>
      <c r="AD27" s="12">
        <v>216.39999999999998</v>
      </c>
      <c r="AE27" s="12">
        <v>490.90000000000009</v>
      </c>
      <c r="AF27" s="12">
        <v>990.89999999999986</v>
      </c>
      <c r="AG27" s="12">
        <v>1064.4000000000003</v>
      </c>
      <c r="AH27" s="12">
        <v>293.00830930789022</v>
      </c>
      <c r="AI27" s="12">
        <v>456.23118732000006</v>
      </c>
      <c r="AJ27" s="12">
        <v>912.30000000000007</v>
      </c>
      <c r="AK27" s="12">
        <v>1125.5</v>
      </c>
      <c r="AL27" s="12">
        <v>190.1</v>
      </c>
    </row>
    <row r="28" spans="1:38" ht="12.75" customHeight="1" x14ac:dyDescent="0.2">
      <c r="A28" s="38" t="s">
        <v>119</v>
      </c>
      <c r="B28" s="1"/>
      <c r="C28" s="1"/>
      <c r="D28" s="1"/>
      <c r="E28" s="1"/>
      <c r="F28" s="1"/>
      <c r="G28" s="1"/>
      <c r="H28" s="1"/>
      <c r="I28" s="1"/>
      <c r="J28" s="1">
        <v>26.8</v>
      </c>
      <c r="K28" s="1">
        <v>45.9</v>
      </c>
      <c r="L28" s="1">
        <v>86.9</v>
      </c>
      <c r="M28" s="1">
        <v>115.6</v>
      </c>
      <c r="N28" s="1">
        <v>44.1</v>
      </c>
      <c r="O28" s="1">
        <v>44.1</v>
      </c>
      <c r="P28" s="1">
        <v>44.1</v>
      </c>
      <c r="Q28" s="1">
        <v>44.1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</row>
    <row r="29" spans="1:38" ht="12.75" customHeight="1" x14ac:dyDescent="0.2">
      <c r="A29" s="40" t="s">
        <v>126</v>
      </c>
      <c r="B29" s="12">
        <v>163</v>
      </c>
      <c r="C29" s="12">
        <v>302.5</v>
      </c>
      <c r="D29" s="12">
        <v>491.49999999999983</v>
      </c>
      <c r="E29" s="12">
        <v>617.20000000000005</v>
      </c>
      <c r="F29" s="12">
        <v>135.69999999999999</v>
      </c>
      <c r="G29" s="12">
        <v>307.8</v>
      </c>
      <c r="H29" s="12">
        <v>605.1</v>
      </c>
      <c r="I29" s="12">
        <v>736.6</v>
      </c>
      <c r="J29" s="12">
        <v>135.70000000000005</v>
      </c>
      <c r="K29" s="12">
        <v>307.79999999999995</v>
      </c>
      <c r="L29" s="12">
        <v>605.10000000000014</v>
      </c>
      <c r="M29" s="12">
        <v>736.6</v>
      </c>
      <c r="N29" s="12">
        <v>140</v>
      </c>
      <c r="O29" s="12">
        <v>289</v>
      </c>
      <c r="P29" s="12">
        <v>548.4</v>
      </c>
      <c r="Q29" s="12">
        <v>657.1</v>
      </c>
      <c r="R29" s="12">
        <v>207.4</v>
      </c>
      <c r="S29" s="12">
        <v>232.3</v>
      </c>
      <c r="T29" s="12">
        <v>334.9</v>
      </c>
      <c r="U29" s="12">
        <v>509.6</v>
      </c>
      <c r="V29" s="12">
        <v>0.2</v>
      </c>
      <c r="W29" s="12">
        <v>125.9</v>
      </c>
      <c r="X29" s="12">
        <v>399.5</v>
      </c>
      <c r="Y29" s="12">
        <v>605</v>
      </c>
      <c r="Z29" s="12">
        <v>82.7</v>
      </c>
      <c r="AA29" s="12">
        <v>266.2</v>
      </c>
      <c r="AB29" s="12">
        <v>603.00000000000011</v>
      </c>
      <c r="AC29" s="12">
        <v>873.69999999999982</v>
      </c>
      <c r="AD29" s="12">
        <v>216.39999999999998</v>
      </c>
      <c r="AE29" s="12">
        <v>490.90000000000009</v>
      </c>
      <c r="AF29" s="12">
        <v>990.89999999999986</v>
      </c>
      <c r="AG29" s="12">
        <v>1064.4000000000003</v>
      </c>
      <c r="AH29" s="12">
        <v>293.00830930789022</v>
      </c>
      <c r="AI29" s="12">
        <v>456.23118732000006</v>
      </c>
      <c r="AJ29" s="12">
        <v>912.30000000000007</v>
      </c>
      <c r="AK29" s="12">
        <v>1125.5</v>
      </c>
      <c r="AL29" s="12">
        <v>190.1</v>
      </c>
    </row>
    <row r="30" spans="1:38" ht="12.75" customHeight="1" x14ac:dyDescent="0.2">
      <c r="A30" s="3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2.75" customHeight="1" x14ac:dyDescent="0.2">
      <c r="A31" s="38" t="s">
        <v>90</v>
      </c>
      <c r="B31" s="1">
        <v>-189.7</v>
      </c>
      <c r="C31" s="1">
        <v>-390.4</v>
      </c>
      <c r="D31" s="1">
        <v>-613.4</v>
      </c>
      <c r="E31" s="1">
        <v>-820.7</v>
      </c>
      <c r="F31" s="1">
        <v>-190.4</v>
      </c>
      <c r="G31" s="1">
        <v>-287.3</v>
      </c>
      <c r="H31" s="1">
        <v>-394.3</v>
      </c>
      <c r="I31" s="1">
        <v>-514.4</v>
      </c>
      <c r="J31" s="1">
        <v>-156.9</v>
      </c>
      <c r="K31" s="1">
        <v>-234.8</v>
      </c>
      <c r="L31" s="1">
        <v>-316.5</v>
      </c>
      <c r="M31" s="1">
        <v>-417.7</v>
      </c>
      <c r="N31" s="1">
        <v>-65.099999999999994</v>
      </c>
      <c r="O31" s="1">
        <v>-141.9</v>
      </c>
      <c r="P31" s="1">
        <v>-210.6</v>
      </c>
      <c r="Q31" s="1">
        <v>-328.2</v>
      </c>
      <c r="R31" s="1">
        <v>-60.3</v>
      </c>
      <c r="S31" s="1">
        <v>-162.30000000000001</v>
      </c>
      <c r="T31" s="1">
        <v>-265</v>
      </c>
      <c r="U31" s="1">
        <v>-408.9</v>
      </c>
      <c r="V31" s="1">
        <v>-135.6</v>
      </c>
      <c r="W31" s="1">
        <v>-239.7</v>
      </c>
      <c r="X31" s="1">
        <v>-337.7</v>
      </c>
      <c r="Y31" s="1">
        <v>-421.7</v>
      </c>
      <c r="Z31" s="1">
        <v>-60.6</v>
      </c>
      <c r="AA31" s="1">
        <v>-107.50000000000001</v>
      </c>
      <c r="AB31" s="1">
        <v>-148.69999999999996</v>
      </c>
      <c r="AC31" s="1">
        <v>-226.90000000000003</v>
      </c>
      <c r="AD31" s="1">
        <v>-57.600000000000009</v>
      </c>
      <c r="AE31" s="1">
        <v>-124</v>
      </c>
      <c r="AF31" s="1">
        <v>-199.5</v>
      </c>
      <c r="AG31" s="1">
        <v>-321.60000000000002</v>
      </c>
      <c r="AH31" s="1">
        <v>-112.03863615</v>
      </c>
      <c r="AI31" s="1">
        <v>-212.83118731999997</v>
      </c>
      <c r="AJ31" s="1">
        <v>-376.7</v>
      </c>
      <c r="AK31" s="1">
        <v>-561.69999999999993</v>
      </c>
      <c r="AL31" s="1">
        <v>-140.79999999999998</v>
      </c>
    </row>
    <row r="32" spans="1:38" ht="12.75" customHeight="1" x14ac:dyDescent="0.2">
      <c r="A32" s="38" t="s">
        <v>170</v>
      </c>
      <c r="B32" s="1">
        <v>1.2</v>
      </c>
      <c r="C32" s="1">
        <v>3</v>
      </c>
      <c r="D32" s="1">
        <v>3.7</v>
      </c>
      <c r="E32" s="1">
        <v>5.0999999999999996</v>
      </c>
      <c r="F32" s="1">
        <v>1.8</v>
      </c>
      <c r="G32" s="1">
        <v>2</v>
      </c>
      <c r="H32" s="1">
        <v>2.5</v>
      </c>
      <c r="I32" s="1">
        <v>6.3</v>
      </c>
      <c r="J32" s="1">
        <v>1.8</v>
      </c>
      <c r="K32" s="1">
        <v>2</v>
      </c>
      <c r="L32" s="1">
        <v>2.5</v>
      </c>
      <c r="M32" s="1">
        <v>6.2</v>
      </c>
      <c r="N32" s="1">
        <v>5.7</v>
      </c>
      <c r="O32" s="1">
        <v>2.6</v>
      </c>
      <c r="P32" s="1">
        <v>3</v>
      </c>
      <c r="Q32" s="1">
        <v>3.2</v>
      </c>
      <c r="R32" s="1">
        <v>1.6</v>
      </c>
      <c r="S32" s="1">
        <v>2</v>
      </c>
      <c r="T32" s="1">
        <v>6.2</v>
      </c>
      <c r="U32" s="1">
        <v>6.5</v>
      </c>
      <c r="V32" s="1">
        <v>0.4</v>
      </c>
      <c r="W32" s="1">
        <v>0.6</v>
      </c>
      <c r="X32" s="1">
        <v>0.7</v>
      </c>
      <c r="Y32" s="1">
        <v>1.1000000000000001</v>
      </c>
      <c r="Z32" s="1">
        <v>0.5</v>
      </c>
      <c r="AA32" s="1">
        <v>0.7</v>
      </c>
      <c r="AB32" s="1">
        <v>0.60000000000000009</v>
      </c>
      <c r="AC32" s="1">
        <v>50.9</v>
      </c>
      <c r="AD32" s="1">
        <v>2.5</v>
      </c>
      <c r="AE32" s="1">
        <v>2.5</v>
      </c>
      <c r="AF32" s="1">
        <v>2.6</v>
      </c>
      <c r="AG32" s="1">
        <v>46.800000000000004</v>
      </c>
      <c r="AH32" s="1">
        <v>0.1</v>
      </c>
      <c r="AI32" s="1">
        <v>1.2</v>
      </c>
      <c r="AJ32" s="1">
        <v>10.6</v>
      </c>
      <c r="AK32" s="1">
        <v>10.8</v>
      </c>
      <c r="AL32" s="1">
        <v>0.1</v>
      </c>
    </row>
    <row r="33" spans="1:38" ht="12.75" customHeight="1" x14ac:dyDescent="0.2">
      <c r="A33" s="38" t="s">
        <v>91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-8.8000000000000007</v>
      </c>
      <c r="J33" s="1">
        <v>0</v>
      </c>
      <c r="K33" s="1">
        <v>0</v>
      </c>
      <c r="L33" s="1">
        <v>0</v>
      </c>
      <c r="M33" s="1">
        <v>-8.8000000000000007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-21</v>
      </c>
      <c r="T33" s="1">
        <v>-21</v>
      </c>
      <c r="U33" s="1">
        <v>-21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-30.2</v>
      </c>
      <c r="AE33" s="1">
        <v>-30.1</v>
      </c>
      <c r="AF33" s="1">
        <v>-28.8</v>
      </c>
      <c r="AG33" s="1">
        <v>-28.8</v>
      </c>
      <c r="AH33" s="1">
        <v>-162.86967315789028</v>
      </c>
      <c r="AI33" s="1">
        <v>-129.98000000000002</v>
      </c>
      <c r="AJ33" s="1">
        <v>-135.80000000000001</v>
      </c>
      <c r="AK33" s="1">
        <v>-135.80000000000001</v>
      </c>
      <c r="AL33" s="1">
        <v>0</v>
      </c>
    </row>
    <row r="34" spans="1:38" ht="12.75" customHeight="1" x14ac:dyDescent="0.2">
      <c r="A34" s="40" t="s">
        <v>120</v>
      </c>
      <c r="B34" s="12">
        <v>-188.5</v>
      </c>
      <c r="C34" s="12">
        <v>-387.4</v>
      </c>
      <c r="D34" s="12">
        <v>-609.69999999999993</v>
      </c>
      <c r="E34" s="12">
        <v>-815.6</v>
      </c>
      <c r="F34" s="12">
        <v>-188.6</v>
      </c>
      <c r="G34" s="12">
        <v>-285.3</v>
      </c>
      <c r="H34" s="12">
        <v>-391.8</v>
      </c>
      <c r="I34" s="12">
        <v>-516.9</v>
      </c>
      <c r="J34" s="12">
        <v>-155.1</v>
      </c>
      <c r="K34" s="12">
        <v>-232.8</v>
      </c>
      <c r="L34" s="12">
        <v>-314</v>
      </c>
      <c r="M34" s="12">
        <v>-420.3</v>
      </c>
      <c r="N34" s="12">
        <v>-59.4</v>
      </c>
      <c r="O34" s="12">
        <v>-139.30000000000001</v>
      </c>
      <c r="P34" s="12">
        <v>-207.6</v>
      </c>
      <c r="Q34" s="12">
        <v>-325</v>
      </c>
      <c r="R34" s="12">
        <v>-58.7</v>
      </c>
      <c r="S34" s="12">
        <v>-181.3</v>
      </c>
      <c r="T34" s="12">
        <v>-279.8</v>
      </c>
      <c r="U34" s="12">
        <v>-423.4</v>
      </c>
      <c r="V34" s="12">
        <v>-135.19999999999999</v>
      </c>
      <c r="W34" s="12">
        <v>-239.1</v>
      </c>
      <c r="X34" s="12">
        <v>-337</v>
      </c>
      <c r="Y34" s="12">
        <v>-420.6</v>
      </c>
      <c r="Z34" s="12">
        <v>-60.1</v>
      </c>
      <c r="AA34" s="12">
        <v>-106.8</v>
      </c>
      <c r="AB34" s="12">
        <v>-148.09999999999997</v>
      </c>
      <c r="AC34" s="12">
        <v>-176.00000000000003</v>
      </c>
      <c r="AD34" s="12">
        <v>-85.3</v>
      </c>
      <c r="AE34" s="12">
        <v>-151.6</v>
      </c>
      <c r="AF34" s="12">
        <v>-225.7</v>
      </c>
      <c r="AG34" s="12">
        <v>-303.59999999999997</v>
      </c>
      <c r="AH34" s="12">
        <v>-274.80830930789023</v>
      </c>
      <c r="AI34" s="12">
        <v>-341.61118732</v>
      </c>
      <c r="AJ34" s="12">
        <v>-501.90000000000009</v>
      </c>
      <c r="AK34" s="12">
        <v>-686.7</v>
      </c>
      <c r="AL34" s="12">
        <v>-140.69999999999999</v>
      </c>
    </row>
    <row r="35" spans="1:38" x14ac:dyDescent="0.2">
      <c r="A35" s="41" t="s">
        <v>92</v>
      </c>
      <c r="B35" s="1">
        <v>59.5</v>
      </c>
      <c r="C35" s="1">
        <v>35.299999999999997</v>
      </c>
      <c r="D35" s="1">
        <v>-25.6</v>
      </c>
      <c r="E35" s="1">
        <v>124.20000000000002</v>
      </c>
      <c r="F35" s="1">
        <v>-23.6</v>
      </c>
      <c r="G35" s="1">
        <v>-117</v>
      </c>
      <c r="H35" s="1">
        <v>-187.7</v>
      </c>
      <c r="I35" s="1">
        <v>-112.99999999999997</v>
      </c>
      <c r="J35" s="1">
        <v>-43.6</v>
      </c>
      <c r="K35" s="1">
        <v>-104.4</v>
      </c>
      <c r="L35" s="1">
        <v>-175.2</v>
      </c>
      <c r="M35" s="1">
        <v>-74.099999999999994</v>
      </c>
      <c r="N35" s="1">
        <v>-200.6</v>
      </c>
      <c r="O35" s="1">
        <v>-350</v>
      </c>
      <c r="P35" s="1">
        <v>-301.89999999999998</v>
      </c>
      <c r="Q35" s="1">
        <v>-157.6</v>
      </c>
      <c r="R35" s="1">
        <v>-219.5</v>
      </c>
      <c r="S35" s="1">
        <v>64.7</v>
      </c>
      <c r="T35" s="1">
        <v>44.7</v>
      </c>
      <c r="U35" s="1">
        <v>214</v>
      </c>
      <c r="V35" s="1">
        <v>19.899999999999999</v>
      </c>
      <c r="W35" s="1">
        <v>18.7</v>
      </c>
      <c r="X35" s="1">
        <v>4.0999999999999996</v>
      </c>
      <c r="Y35" s="1">
        <v>-62.9</v>
      </c>
      <c r="Z35" s="1">
        <v>-1.6</v>
      </c>
      <c r="AA35" s="1">
        <v>-128.5</v>
      </c>
      <c r="AB35" s="1">
        <v>-456.6</v>
      </c>
      <c r="AC35" s="1">
        <v>-607.09999999999991</v>
      </c>
      <c r="AD35" s="1">
        <v>89.4</v>
      </c>
      <c r="AE35" s="1">
        <v>226.4</v>
      </c>
      <c r="AF35" s="1">
        <v>-199.60000000000002</v>
      </c>
      <c r="AG35" s="1">
        <v>-336.09999999999997</v>
      </c>
      <c r="AH35" s="1">
        <v>138.19999999999996</v>
      </c>
      <c r="AI35" s="1">
        <v>236.48000000000002</v>
      </c>
      <c r="AJ35" s="1">
        <v>-137.37440515209028</v>
      </c>
      <c r="AK35" s="1">
        <v>-14.700000000000045</v>
      </c>
      <c r="AL35" s="1">
        <v>310.09999999999997</v>
      </c>
    </row>
    <row r="36" spans="1:38" ht="12.75" customHeight="1" x14ac:dyDescent="0.2">
      <c r="A36" s="40" t="s">
        <v>121</v>
      </c>
      <c r="B36" s="12">
        <v>-129</v>
      </c>
      <c r="C36" s="12">
        <v>-352.09999999999997</v>
      </c>
      <c r="D36" s="12">
        <v>-635.29999999999995</v>
      </c>
      <c r="E36" s="12">
        <v>-691.4</v>
      </c>
      <c r="F36" s="12">
        <v>-212.2</v>
      </c>
      <c r="G36" s="12">
        <v>-402.3</v>
      </c>
      <c r="H36" s="12">
        <v>-579.5</v>
      </c>
      <c r="I36" s="12">
        <v>-629.9</v>
      </c>
      <c r="J36" s="12">
        <v>-198.7</v>
      </c>
      <c r="K36" s="12">
        <v>-337.20000000000005</v>
      </c>
      <c r="L36" s="12">
        <v>-489.2</v>
      </c>
      <c r="M36" s="12">
        <v>-494.4</v>
      </c>
      <c r="N36" s="12">
        <v>-260</v>
      </c>
      <c r="O36" s="12">
        <v>-489.3</v>
      </c>
      <c r="P36" s="12">
        <v>-509.5</v>
      </c>
      <c r="Q36" s="12">
        <v>-482.6</v>
      </c>
      <c r="R36" s="12">
        <v>-278.2</v>
      </c>
      <c r="S36" s="12">
        <v>-116.6</v>
      </c>
      <c r="T36" s="12">
        <v>-235.1</v>
      </c>
      <c r="U36" s="12">
        <v>-209.4</v>
      </c>
      <c r="V36" s="12">
        <v>-115.3</v>
      </c>
      <c r="W36" s="12">
        <v>-220.4</v>
      </c>
      <c r="X36" s="12">
        <v>-332.9</v>
      </c>
      <c r="Y36" s="12">
        <v>-483.5</v>
      </c>
      <c r="Z36" s="12">
        <v>-61.7</v>
      </c>
      <c r="AA36" s="12">
        <v>-235.3</v>
      </c>
      <c r="AB36" s="12">
        <v>-604.70000000000005</v>
      </c>
      <c r="AC36" s="12">
        <v>-783.09999999999991</v>
      </c>
      <c r="AD36" s="12">
        <v>4.1000000000000014</v>
      </c>
      <c r="AE36" s="12">
        <v>74.8</v>
      </c>
      <c r="AF36" s="12">
        <v>-425.3</v>
      </c>
      <c r="AG36" s="12">
        <v>-639.69999999999993</v>
      </c>
      <c r="AH36" s="12">
        <v>-136.60830930789027</v>
      </c>
      <c r="AI36" s="12">
        <v>-105.13118732</v>
      </c>
      <c r="AJ36" s="12">
        <v>-639.27440515209037</v>
      </c>
      <c r="AK36" s="12">
        <v>-701.40000000000009</v>
      </c>
      <c r="AL36" s="12">
        <v>169.39999999999998</v>
      </c>
    </row>
    <row r="37" spans="1:38" ht="25.5" x14ac:dyDescent="0.2">
      <c r="A37" s="41" t="s">
        <v>134</v>
      </c>
      <c r="B37" s="1">
        <v>0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191.8</v>
      </c>
      <c r="O37" s="1">
        <v>191.8</v>
      </c>
      <c r="P37" s="1">
        <v>191.8</v>
      </c>
      <c r="Q37" s="1">
        <v>191.8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</row>
    <row r="38" spans="1:38" ht="12.75" customHeight="1" x14ac:dyDescent="0.2">
      <c r="A38" s="38" t="s">
        <v>122</v>
      </c>
      <c r="B38" s="1">
        <v>0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-13.5</v>
      </c>
      <c r="K38" s="1">
        <v>-65.099999999999994</v>
      </c>
      <c r="L38" s="1">
        <v>-90.3</v>
      </c>
      <c r="M38" s="1">
        <v>-135.5</v>
      </c>
      <c r="N38" s="1">
        <v>-26</v>
      </c>
      <c r="O38" s="1">
        <v>-26</v>
      </c>
      <c r="P38" s="1">
        <v>-26</v>
      </c>
      <c r="Q38" s="1">
        <v>-26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</row>
    <row r="39" spans="1:38" ht="12.75" customHeight="1" x14ac:dyDescent="0.2">
      <c r="A39" s="40" t="s">
        <v>127</v>
      </c>
      <c r="B39" s="12">
        <v>-129</v>
      </c>
      <c r="C39" s="12">
        <v>-352.09999999999997</v>
      </c>
      <c r="D39" s="12">
        <v>-635.29999999999995</v>
      </c>
      <c r="E39" s="12">
        <v>-691.4</v>
      </c>
      <c r="F39" s="12">
        <v>-212.2</v>
      </c>
      <c r="G39" s="12">
        <v>-402.3</v>
      </c>
      <c r="H39" s="12">
        <v>-579.5</v>
      </c>
      <c r="I39" s="12">
        <v>-629.9</v>
      </c>
      <c r="J39" s="12">
        <v>-212.2</v>
      </c>
      <c r="K39" s="12">
        <v>-402.30000000000007</v>
      </c>
      <c r="L39" s="12">
        <v>-579.5</v>
      </c>
      <c r="M39" s="12">
        <v>-629.9</v>
      </c>
      <c r="N39" s="12">
        <v>-94.199999999999989</v>
      </c>
      <c r="O39" s="12">
        <v>-323.5</v>
      </c>
      <c r="P39" s="12">
        <v>-343.7</v>
      </c>
      <c r="Q39" s="12">
        <v>-316.8</v>
      </c>
      <c r="R39" s="12">
        <v>-278.2</v>
      </c>
      <c r="S39" s="12">
        <v>-116.6</v>
      </c>
      <c r="T39" s="12">
        <v>-235.1</v>
      </c>
      <c r="U39" s="12">
        <v>-209.4</v>
      </c>
      <c r="V39" s="12">
        <v>-115.3</v>
      </c>
      <c r="W39" s="12">
        <v>-220.4</v>
      </c>
      <c r="X39" s="12">
        <v>-332.9</v>
      </c>
      <c r="Y39" s="12">
        <v>-483.5</v>
      </c>
      <c r="Z39" s="12">
        <v>-61.7</v>
      </c>
      <c r="AA39" s="12">
        <v>-235.3</v>
      </c>
      <c r="AB39" s="12">
        <v>-604.70000000000005</v>
      </c>
      <c r="AC39" s="12">
        <v>-783.09999999999991</v>
      </c>
      <c r="AD39" s="12">
        <v>4.1000000000000014</v>
      </c>
      <c r="AE39" s="12">
        <v>74.8</v>
      </c>
      <c r="AF39" s="12">
        <v>-425.3</v>
      </c>
      <c r="AG39" s="12">
        <v>-639.69999999999993</v>
      </c>
      <c r="AH39" s="12">
        <v>-136.60830930789027</v>
      </c>
      <c r="AI39" s="12">
        <v>-105.13118732</v>
      </c>
      <c r="AJ39" s="12">
        <v>-639.27440515209037</v>
      </c>
      <c r="AK39" s="12">
        <v>-701.40000000000009</v>
      </c>
      <c r="AL39" s="12">
        <v>169.39999999999998</v>
      </c>
    </row>
    <row r="40" spans="1:38" ht="12.75" customHeight="1" x14ac:dyDescent="0.2">
      <c r="A40" s="40"/>
      <c r="B40" s="12"/>
      <c r="C40" s="12"/>
      <c r="D40" s="12"/>
      <c r="E40" s="12"/>
      <c r="F40" s="12"/>
      <c r="G40" s="12"/>
      <c r="H40" s="12"/>
      <c r="I40" s="12"/>
      <c r="J40" s="1"/>
      <c r="K40" s="1"/>
      <c r="L40" s="1"/>
      <c r="M40" s="1"/>
      <c r="N40" s="12"/>
      <c r="O40" s="12"/>
      <c r="P40" s="12"/>
      <c r="Q40" s="12"/>
      <c r="R40" s="1"/>
      <c r="S40" s="1"/>
      <c r="T40" s="1"/>
      <c r="U40" s="1"/>
      <c r="V40" s="1"/>
      <c r="W40" s="12"/>
      <c r="X40" s="12"/>
      <c r="Y40" s="12"/>
      <c r="Z40" s="1"/>
      <c r="AA40" s="12"/>
      <c r="AB40" s="12"/>
      <c r="AC40" s="12"/>
      <c r="AD40" s="1"/>
      <c r="AE40" s="12"/>
      <c r="AF40" s="12"/>
      <c r="AG40" s="12"/>
      <c r="AH40" s="12"/>
      <c r="AI40" s="12"/>
      <c r="AJ40" s="12"/>
      <c r="AK40" s="12"/>
      <c r="AL40" s="1"/>
    </row>
    <row r="41" spans="1:38" ht="12.75" customHeight="1" x14ac:dyDescent="0.2">
      <c r="A41" s="38" t="s">
        <v>93</v>
      </c>
      <c r="B41" s="1">
        <v>0</v>
      </c>
      <c r="C41" s="1">
        <v>0</v>
      </c>
      <c r="D41" s="1">
        <v>0</v>
      </c>
      <c r="E41" s="1">
        <v>-17.399999999999999</v>
      </c>
      <c r="F41" s="1">
        <v>0</v>
      </c>
      <c r="G41" s="1">
        <v>-2.2000000000000002</v>
      </c>
      <c r="H41" s="1">
        <v>-2.2000000000000002</v>
      </c>
      <c r="I41" s="1">
        <v>-2.2000000000000002</v>
      </c>
      <c r="J41" s="1">
        <v>0</v>
      </c>
      <c r="K41" s="1">
        <v>-2.2000000000000002</v>
      </c>
      <c r="L41" s="1">
        <v>-2.2000000000000002</v>
      </c>
      <c r="M41" s="1">
        <v>-2.2000000000000002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</row>
    <row r="42" spans="1:38" ht="12.75" customHeight="1" x14ac:dyDescent="0.2">
      <c r="A42" s="38" t="s">
        <v>159</v>
      </c>
      <c r="B42" s="1">
        <v>42.9</v>
      </c>
      <c r="C42" s="1">
        <v>123.30000000000001</v>
      </c>
      <c r="D42" s="1">
        <v>192.8</v>
      </c>
      <c r="E42" s="1">
        <v>238.3</v>
      </c>
      <c r="F42" s="1">
        <v>40.9</v>
      </c>
      <c r="G42" s="1">
        <v>93.7</v>
      </c>
      <c r="H42" s="1">
        <v>132.1</v>
      </c>
      <c r="I42" s="1">
        <v>183.1</v>
      </c>
      <c r="J42" s="1">
        <v>35.9</v>
      </c>
      <c r="K42" s="1">
        <v>83.6</v>
      </c>
      <c r="L42" s="1">
        <v>117.4</v>
      </c>
      <c r="M42" s="1">
        <v>162.6</v>
      </c>
      <c r="N42" s="1">
        <v>16.7</v>
      </c>
      <c r="O42" s="1">
        <v>41.5</v>
      </c>
      <c r="P42" s="1">
        <v>55.7</v>
      </c>
      <c r="Q42" s="1">
        <v>70.099999999999994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</row>
    <row r="43" spans="1:38" ht="12.75" customHeight="1" x14ac:dyDescent="0.2">
      <c r="A43" s="40" t="s">
        <v>152</v>
      </c>
      <c r="B43" s="12">
        <v>17.399999999999999</v>
      </c>
      <c r="C43" s="12">
        <v>38.400000000000055</v>
      </c>
      <c r="D43" s="12">
        <v>74.600000000000051</v>
      </c>
      <c r="E43" s="12">
        <v>22.5</v>
      </c>
      <c r="F43" s="12">
        <v>-12</v>
      </c>
      <c r="G43" s="12">
        <v>114</v>
      </c>
      <c r="H43" s="12">
        <v>343.2</v>
      </c>
      <c r="I43" s="12">
        <v>400.6</v>
      </c>
      <c r="J43" s="12">
        <v>-10.299999999999962</v>
      </c>
      <c r="K43" s="12">
        <v>110.49999999999996</v>
      </c>
      <c r="L43" s="12">
        <v>319.40000000000015</v>
      </c>
      <c r="M43" s="12">
        <v>361.09999999999997</v>
      </c>
      <c r="N43" s="12">
        <v>53.2</v>
      </c>
      <c r="O43" s="12">
        <v>147.1</v>
      </c>
      <c r="P43" s="12">
        <v>352.4</v>
      </c>
      <c r="Q43" s="12">
        <v>358.1</v>
      </c>
      <c r="R43" s="12">
        <v>148.69999999999999</v>
      </c>
      <c r="S43" s="12">
        <v>51</v>
      </c>
      <c r="T43" s="12">
        <v>55.099999999999966</v>
      </c>
      <c r="U43" s="12">
        <v>86.200000000000045</v>
      </c>
      <c r="V43" s="12">
        <v>-135</v>
      </c>
      <c r="W43" s="12">
        <v>-113.2</v>
      </c>
      <c r="X43" s="12">
        <v>62.5</v>
      </c>
      <c r="Y43" s="12">
        <v>184.4</v>
      </c>
      <c r="Z43" s="12">
        <v>22.6</v>
      </c>
      <c r="AA43" s="12">
        <v>159.4</v>
      </c>
      <c r="AB43" s="12">
        <v>454.90000000000015</v>
      </c>
      <c r="AC43" s="12">
        <v>697.69999999999982</v>
      </c>
      <c r="AD43" s="12">
        <v>131.09999999999997</v>
      </c>
      <c r="AE43" s="12">
        <v>339.3</v>
      </c>
      <c r="AF43" s="12">
        <v>765.2</v>
      </c>
      <c r="AG43" s="12">
        <v>760.80000000000041</v>
      </c>
      <c r="AH43" s="12">
        <v>18.199999999999989</v>
      </c>
      <c r="AI43" s="12">
        <v>114.62000000000006</v>
      </c>
      <c r="AJ43" s="12">
        <v>410.4</v>
      </c>
      <c r="AK43" s="12">
        <v>438.79999999999995</v>
      </c>
      <c r="AL43" s="12">
        <v>49.400000000000006</v>
      </c>
    </row>
    <row r="44" spans="1:38" ht="12.75" customHeight="1" x14ac:dyDescent="0.2">
      <c r="A44" s="40"/>
      <c r="B44" s="12"/>
      <c r="C44" s="12"/>
      <c r="D44" s="12"/>
      <c r="E44" s="12"/>
      <c r="F44" s="12"/>
      <c r="G44" s="12"/>
      <c r="H44" s="12"/>
      <c r="I44" s="12"/>
      <c r="J44" s="1"/>
      <c r="K44" s="1"/>
      <c r="L44" s="1"/>
      <c r="M44" s="1"/>
      <c r="N44" s="12"/>
      <c r="O44" s="12"/>
      <c r="P44" s="12"/>
      <c r="Q44" s="12"/>
      <c r="R44" s="1"/>
      <c r="S44" s="1"/>
      <c r="T44" s="1"/>
      <c r="U44" s="1"/>
      <c r="V44" s="1"/>
      <c r="W44" s="12"/>
      <c r="X44" s="12"/>
      <c r="Y44" s="12"/>
      <c r="Z44" s="1"/>
      <c r="AA44" s="12"/>
      <c r="AB44" s="12"/>
      <c r="AC44" s="12"/>
      <c r="AD44" s="1"/>
      <c r="AE44" s="12"/>
      <c r="AF44" s="12"/>
      <c r="AG44" s="12"/>
      <c r="AH44" s="12"/>
      <c r="AI44" s="12"/>
      <c r="AJ44" s="12"/>
      <c r="AK44" s="12"/>
      <c r="AL44" s="1"/>
    </row>
    <row r="45" spans="1:38" ht="12.75" customHeight="1" x14ac:dyDescent="0.2">
      <c r="A45" s="38" t="s">
        <v>94</v>
      </c>
      <c r="B45" s="1">
        <v>0</v>
      </c>
      <c r="C45" s="1">
        <v>-75.900000000000006</v>
      </c>
      <c r="D45" s="1">
        <v>-75.900000000000006</v>
      </c>
      <c r="E45" s="1">
        <v>-75.900000000000006</v>
      </c>
      <c r="F45" s="1">
        <v>0</v>
      </c>
      <c r="G45" s="1">
        <v>-100.6</v>
      </c>
      <c r="H45" s="1">
        <v>-100.6</v>
      </c>
      <c r="I45" s="1">
        <v>-100.7</v>
      </c>
      <c r="J45" s="1">
        <v>0</v>
      </c>
      <c r="K45" s="1">
        <v>-100.6</v>
      </c>
      <c r="L45" s="1">
        <v>-100.6</v>
      </c>
      <c r="M45" s="1">
        <v>-100.7</v>
      </c>
      <c r="N45" s="1">
        <v>0</v>
      </c>
      <c r="O45" s="1">
        <v>-104</v>
      </c>
      <c r="P45" s="1">
        <v>-104</v>
      </c>
      <c r="Q45" s="1">
        <v>-104</v>
      </c>
      <c r="R45" s="1">
        <v>0</v>
      </c>
      <c r="S45" s="1">
        <v>-228.3</v>
      </c>
      <c r="T45" s="1">
        <v>-228.3</v>
      </c>
      <c r="U45" s="1">
        <v>-228.3</v>
      </c>
      <c r="V45" s="1">
        <v>0</v>
      </c>
      <c r="W45" s="1">
        <v>-130.9</v>
      </c>
      <c r="X45" s="1">
        <v>-130.9</v>
      </c>
      <c r="Y45" s="1">
        <v>-133.4</v>
      </c>
      <c r="Z45" s="1">
        <v>-1.3</v>
      </c>
      <c r="AA45" s="1">
        <v>-2.8</v>
      </c>
      <c r="AB45" s="1">
        <v>-28.2</v>
      </c>
      <c r="AC45" s="1">
        <v>-28.2</v>
      </c>
      <c r="AD45" s="1">
        <v>-9.8000000000000007</v>
      </c>
      <c r="AE45" s="1">
        <v>-110.4</v>
      </c>
      <c r="AF45" s="1">
        <v>-110.39999999999999</v>
      </c>
      <c r="AG45" s="1">
        <v>-110.39999999999999</v>
      </c>
      <c r="AH45" s="1">
        <v>-7</v>
      </c>
      <c r="AI45" s="1">
        <v>-406.6</v>
      </c>
      <c r="AJ45" s="1">
        <v>-406.6</v>
      </c>
      <c r="AK45" s="1">
        <v>-406.6</v>
      </c>
      <c r="AL45" s="1">
        <v>0</v>
      </c>
    </row>
    <row r="46" spans="1:38" ht="12.75" customHeight="1" x14ac:dyDescent="0.2">
      <c r="A46" s="38" t="s">
        <v>95</v>
      </c>
      <c r="B46" s="1">
        <v>-114.1</v>
      </c>
      <c r="C46" s="1">
        <v>-154.39999999999998</v>
      </c>
      <c r="D46" s="1">
        <v>-208.7</v>
      </c>
      <c r="E46" s="1">
        <v>-219.7</v>
      </c>
      <c r="F46" s="1">
        <v>198.7</v>
      </c>
      <c r="G46" s="1">
        <v>210.1</v>
      </c>
      <c r="H46" s="1">
        <v>175</v>
      </c>
      <c r="I46" s="1">
        <v>-29.900000000000006</v>
      </c>
      <c r="J46" s="1">
        <v>198.7</v>
      </c>
      <c r="K46" s="1">
        <v>210.1</v>
      </c>
      <c r="L46" s="1">
        <v>175</v>
      </c>
      <c r="M46" s="1">
        <v>-29.9</v>
      </c>
      <c r="N46" s="1">
        <v>15.2</v>
      </c>
      <c r="O46" s="1">
        <v>5.6</v>
      </c>
      <c r="P46" s="1">
        <v>-73.5</v>
      </c>
      <c r="Q46" s="1">
        <v>-311.7</v>
      </c>
      <c r="R46" s="1">
        <v>88.5</v>
      </c>
      <c r="S46" s="1">
        <v>21.9</v>
      </c>
      <c r="T46" s="1">
        <v>12</v>
      </c>
      <c r="U46" s="1">
        <v>-7.9</v>
      </c>
      <c r="V46" s="1">
        <v>185.1</v>
      </c>
      <c r="W46" s="1">
        <v>183.7</v>
      </c>
      <c r="X46" s="1">
        <v>146.5</v>
      </c>
      <c r="Y46" s="1">
        <v>142</v>
      </c>
      <c r="Z46" s="1">
        <v>194.4</v>
      </c>
      <c r="AA46" s="1">
        <v>171.6</v>
      </c>
      <c r="AB46" s="1">
        <v>174.6</v>
      </c>
      <c r="AC46" s="1">
        <v>177.1</v>
      </c>
      <c r="AD46" s="1">
        <v>-1.6000000000000005</v>
      </c>
      <c r="AE46" s="1">
        <v>-8.3000000000000007</v>
      </c>
      <c r="AF46" s="1">
        <v>-13.499999999999998</v>
      </c>
      <c r="AG46" s="1">
        <v>-12.099999999999998</v>
      </c>
      <c r="AH46" s="1">
        <v>-303</v>
      </c>
      <c r="AI46" s="1">
        <v>-10.199999999999999</v>
      </c>
      <c r="AJ46" s="1">
        <v>-18.3</v>
      </c>
      <c r="AK46" s="1">
        <v>-15.700000000000001</v>
      </c>
      <c r="AL46" s="1">
        <v>91.2</v>
      </c>
    </row>
    <row r="47" spans="1:38" x14ac:dyDescent="0.2">
      <c r="A47" s="41" t="s">
        <v>96</v>
      </c>
      <c r="B47" s="1">
        <v>0</v>
      </c>
      <c r="C47" s="1">
        <v>361.9</v>
      </c>
      <c r="D47" s="1">
        <v>361.9</v>
      </c>
      <c r="E47" s="1">
        <v>361.9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87.6</v>
      </c>
      <c r="O47" s="1">
        <v>87.6</v>
      </c>
      <c r="P47" s="1">
        <v>87.6</v>
      </c>
      <c r="Q47" s="1">
        <v>87.6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</row>
    <row r="48" spans="1:38" x14ac:dyDescent="0.2">
      <c r="A48" s="41" t="s">
        <v>148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>
        <v>0</v>
      </c>
      <c r="S48" s="1">
        <v>0</v>
      </c>
      <c r="T48" s="1">
        <v>0</v>
      </c>
      <c r="U48" s="1">
        <v>0</v>
      </c>
      <c r="V48" s="1">
        <v>-8.3000000000000007</v>
      </c>
      <c r="W48" s="1">
        <v>-16.5</v>
      </c>
      <c r="X48" s="1">
        <v>-25.1</v>
      </c>
      <c r="Y48" s="1">
        <v>0</v>
      </c>
      <c r="Z48" s="1">
        <v>-8.3000000000000007</v>
      </c>
      <c r="AA48" s="1">
        <v>-16.3</v>
      </c>
      <c r="AB48" s="1">
        <v>-24.099999999999998</v>
      </c>
      <c r="AC48" s="1">
        <v>-31.8</v>
      </c>
      <c r="AD48" s="1">
        <v>-7.6</v>
      </c>
      <c r="AE48" s="1">
        <v>-15.9</v>
      </c>
      <c r="AF48" s="1">
        <v>-23.6</v>
      </c>
      <c r="AG48" s="1">
        <v>-31.4</v>
      </c>
      <c r="AH48" s="1">
        <v>-7.6</v>
      </c>
      <c r="AI48" s="1">
        <v>-16.3</v>
      </c>
      <c r="AJ48" s="1">
        <v>-25.3</v>
      </c>
      <c r="AK48" s="1">
        <v>-36.200000000000003</v>
      </c>
      <c r="AL48" s="1">
        <v>-9.1000000000000014</v>
      </c>
    </row>
    <row r="49" spans="1:38" ht="12.75" customHeight="1" x14ac:dyDescent="0.2">
      <c r="A49" s="38" t="s">
        <v>97</v>
      </c>
      <c r="B49" s="1">
        <v>0</v>
      </c>
      <c r="C49" s="1">
        <v>0</v>
      </c>
      <c r="D49" s="1">
        <v>0</v>
      </c>
      <c r="E49" s="1">
        <v>-8.4</v>
      </c>
      <c r="F49" s="1">
        <v>0</v>
      </c>
      <c r="G49" s="1">
        <v>0</v>
      </c>
      <c r="H49" s="1">
        <v>0</v>
      </c>
      <c r="I49" s="1">
        <v>-5.2</v>
      </c>
      <c r="J49" s="1">
        <v>0</v>
      </c>
      <c r="K49" s="1">
        <v>0</v>
      </c>
      <c r="L49" s="1">
        <v>0</v>
      </c>
      <c r="M49" s="1">
        <v>-5.2</v>
      </c>
      <c r="N49" s="1">
        <v>0</v>
      </c>
      <c r="O49" s="1">
        <v>0</v>
      </c>
      <c r="P49" s="1">
        <v>0</v>
      </c>
      <c r="Q49" s="1">
        <v>-5</v>
      </c>
      <c r="R49" s="1">
        <v>0</v>
      </c>
      <c r="S49" s="1">
        <v>0</v>
      </c>
      <c r="T49" s="1">
        <v>0</v>
      </c>
      <c r="U49" s="1">
        <v>-4.3</v>
      </c>
      <c r="V49" s="1">
        <v>0</v>
      </c>
      <c r="W49" s="1">
        <v>0</v>
      </c>
      <c r="X49" s="1">
        <v>0</v>
      </c>
      <c r="Y49" s="1">
        <v>-34.799999999999997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</row>
    <row r="50" spans="1:38" ht="12.75" customHeight="1" x14ac:dyDescent="0.2">
      <c r="A50" s="40" t="s">
        <v>123</v>
      </c>
      <c r="B50" s="12">
        <v>-114.1</v>
      </c>
      <c r="C50" s="12">
        <v>131.6</v>
      </c>
      <c r="D50" s="12">
        <v>77.299999999999955</v>
      </c>
      <c r="E50" s="12">
        <v>57.899999999999956</v>
      </c>
      <c r="F50" s="12">
        <v>198.7</v>
      </c>
      <c r="G50" s="12">
        <v>109.5</v>
      </c>
      <c r="H50" s="12">
        <v>74.400000000000006</v>
      </c>
      <c r="I50" s="12">
        <v>-135.80000000000001</v>
      </c>
      <c r="J50" s="12">
        <v>198.7</v>
      </c>
      <c r="K50" s="12">
        <v>109.5</v>
      </c>
      <c r="L50" s="12">
        <v>74.400000000000006</v>
      </c>
      <c r="M50" s="12">
        <v>-135.79999999999998</v>
      </c>
      <c r="N50" s="12">
        <v>102.8</v>
      </c>
      <c r="O50" s="12">
        <v>-10.8</v>
      </c>
      <c r="P50" s="12">
        <v>-89.9</v>
      </c>
      <c r="Q50" s="12">
        <v>-333.1</v>
      </c>
      <c r="R50" s="12">
        <v>88.5</v>
      </c>
      <c r="S50" s="12">
        <v>-206.4</v>
      </c>
      <c r="T50" s="12">
        <v>-216.3</v>
      </c>
      <c r="U50" s="12">
        <v>-240.5</v>
      </c>
      <c r="V50" s="12">
        <v>176.8</v>
      </c>
      <c r="W50" s="12">
        <v>36.299999999999997</v>
      </c>
      <c r="X50" s="12">
        <v>-9.5</v>
      </c>
      <c r="Y50" s="12">
        <v>-26.2</v>
      </c>
      <c r="Z50" s="12">
        <v>184.8</v>
      </c>
      <c r="AA50" s="12">
        <v>152.5</v>
      </c>
      <c r="AB50" s="12">
        <v>122.29999999999998</v>
      </c>
      <c r="AC50" s="12">
        <v>117.10000000000001</v>
      </c>
      <c r="AD50" s="12">
        <v>-19</v>
      </c>
      <c r="AE50" s="12">
        <v>-134.6</v>
      </c>
      <c r="AF50" s="12">
        <v>-147.49999999999997</v>
      </c>
      <c r="AG50" s="12">
        <v>-153.89999999999998</v>
      </c>
      <c r="AH50" s="12">
        <v>-317.59999999999997</v>
      </c>
      <c r="AI50" s="12">
        <v>-433.09999999999997</v>
      </c>
      <c r="AJ50" s="12">
        <v>-450.20000000000005</v>
      </c>
      <c r="AK50" s="12">
        <v>-458.49999999999994</v>
      </c>
      <c r="AL50" s="12">
        <v>82.100000000000009</v>
      </c>
    </row>
    <row r="51" spans="1:38" ht="12.75" customHeight="1" x14ac:dyDescent="0.2">
      <c r="A51" s="38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2.75" customHeight="1" x14ac:dyDescent="0.2">
      <c r="A52" s="38" t="s">
        <v>98</v>
      </c>
      <c r="B52" s="1">
        <v>5.6</v>
      </c>
      <c r="C52" s="1">
        <v>3.1999999999999997</v>
      </c>
      <c r="D52" s="1">
        <v>-0.89999999999999991</v>
      </c>
      <c r="E52" s="1">
        <v>0.9</v>
      </c>
      <c r="F52" s="1">
        <v>-0.2</v>
      </c>
      <c r="G52" s="1">
        <v>2.2999999999999998</v>
      </c>
      <c r="H52" s="1">
        <v>1.1000000000000001</v>
      </c>
      <c r="I52" s="1">
        <v>2.1</v>
      </c>
      <c r="J52" s="1">
        <v>-0.2</v>
      </c>
      <c r="K52" s="1">
        <v>2.2999999999999998</v>
      </c>
      <c r="L52" s="1">
        <v>1.1000000000000001</v>
      </c>
      <c r="M52" s="1">
        <v>2.1</v>
      </c>
      <c r="N52" s="1">
        <v>3.5</v>
      </c>
      <c r="O52" s="1">
        <v>0.2</v>
      </c>
      <c r="P52" s="1">
        <v>-0.7</v>
      </c>
      <c r="Q52" s="1">
        <v>-3.8</v>
      </c>
      <c r="R52" s="1">
        <v>-7.4</v>
      </c>
      <c r="S52" s="1">
        <v>-6.1</v>
      </c>
      <c r="T52" s="1">
        <v>-6.7</v>
      </c>
      <c r="U52" s="1">
        <v>-5.5</v>
      </c>
      <c r="V52" s="1">
        <v>0.7</v>
      </c>
      <c r="W52" s="1">
        <v>0.1</v>
      </c>
      <c r="X52" s="1">
        <v>5</v>
      </c>
      <c r="Y52" s="1">
        <v>-0.6</v>
      </c>
      <c r="Z52" s="1">
        <v>-1.2</v>
      </c>
      <c r="AA52" s="1">
        <v>-6.8</v>
      </c>
      <c r="AB52" s="1">
        <v>-10.799999999999999</v>
      </c>
      <c r="AC52" s="1">
        <v>-17.5</v>
      </c>
      <c r="AD52" s="1">
        <v>18.5</v>
      </c>
      <c r="AE52" s="1">
        <v>14.5</v>
      </c>
      <c r="AF52" s="1">
        <v>20.9</v>
      </c>
      <c r="AG52" s="1">
        <v>29.8</v>
      </c>
      <c r="AH52" s="1">
        <v>7.2</v>
      </c>
      <c r="AI52" s="1">
        <v>14.399999999999999</v>
      </c>
      <c r="AJ52" s="1">
        <v>23.9</v>
      </c>
      <c r="AK52" s="1">
        <v>2.5</v>
      </c>
      <c r="AL52" s="1">
        <v>-11.9</v>
      </c>
    </row>
    <row r="53" spans="1:38" ht="12.75" customHeight="1" x14ac:dyDescent="0.2">
      <c r="A53" s="38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2.75" customHeight="1" x14ac:dyDescent="0.2">
      <c r="A54" s="40" t="s">
        <v>99</v>
      </c>
      <c r="B54" s="12">
        <v>-74.5</v>
      </c>
      <c r="C54" s="12">
        <v>85.200000000000045</v>
      </c>
      <c r="D54" s="12">
        <v>-67.399999999999949</v>
      </c>
      <c r="E54" s="12">
        <v>-15.4</v>
      </c>
      <c r="F54" s="12">
        <v>122</v>
      </c>
      <c r="G54" s="12">
        <v>17.3</v>
      </c>
      <c r="H54" s="12">
        <v>101.1</v>
      </c>
      <c r="I54" s="12">
        <v>-27</v>
      </c>
      <c r="J54" s="12">
        <v>122</v>
      </c>
      <c r="K54" s="12">
        <v>17.3</v>
      </c>
      <c r="L54" s="12">
        <v>101.1</v>
      </c>
      <c r="M54" s="12">
        <v>-27</v>
      </c>
      <c r="N54" s="12">
        <v>152.1</v>
      </c>
      <c r="O54" s="12">
        <v>-45.1</v>
      </c>
      <c r="P54" s="12">
        <v>114.1</v>
      </c>
      <c r="Q54" s="12">
        <v>3.4</v>
      </c>
      <c r="R54" s="12">
        <v>10.3</v>
      </c>
      <c r="S54" s="12">
        <v>-96.8</v>
      </c>
      <c r="T54" s="12">
        <v>-123.2</v>
      </c>
      <c r="U54" s="12">
        <v>54.2</v>
      </c>
      <c r="V54" s="12">
        <v>62.4</v>
      </c>
      <c r="W54" s="12">
        <v>-58.1</v>
      </c>
      <c r="X54" s="12">
        <v>62.1</v>
      </c>
      <c r="Y54" s="12">
        <v>94.7</v>
      </c>
      <c r="Z54" s="12">
        <v>204.6</v>
      </c>
      <c r="AA54" s="12">
        <v>176.6</v>
      </c>
      <c r="AB54" s="12">
        <v>109.8</v>
      </c>
      <c r="AC54" s="12">
        <v>190.2</v>
      </c>
      <c r="AD54" s="12">
        <v>220</v>
      </c>
      <c r="AE54" s="12">
        <v>445.6</v>
      </c>
      <c r="AF54" s="12">
        <v>439</v>
      </c>
      <c r="AG54" s="12">
        <v>300.60000000000002</v>
      </c>
      <c r="AH54" s="12">
        <v>-154</v>
      </c>
      <c r="AI54" s="12">
        <v>-67.7</v>
      </c>
      <c r="AJ54" s="12">
        <v>-153.27440515209025</v>
      </c>
      <c r="AK54" s="12">
        <v>-31.90000000000007</v>
      </c>
      <c r="AL54" s="12">
        <v>429.7</v>
      </c>
    </row>
    <row r="55" spans="1:38" ht="12.75" customHeight="1" x14ac:dyDescent="0.2">
      <c r="A55" s="38" t="s">
        <v>100</v>
      </c>
      <c r="B55" s="1">
        <v>325.89999999999998</v>
      </c>
      <c r="C55" s="1">
        <v>325.89999999999998</v>
      </c>
      <c r="D55" s="1">
        <v>325.89999999999998</v>
      </c>
      <c r="E55" s="1">
        <v>325.89999999999998</v>
      </c>
      <c r="F55" s="1">
        <v>310.5</v>
      </c>
      <c r="G55" s="1">
        <v>310.5</v>
      </c>
      <c r="H55" s="1">
        <v>310.5</v>
      </c>
      <c r="I55" s="1">
        <v>310.5</v>
      </c>
      <c r="J55" s="1">
        <v>310.5</v>
      </c>
      <c r="K55" s="1">
        <v>310.5</v>
      </c>
      <c r="L55" s="1">
        <v>310.5</v>
      </c>
      <c r="M55" s="1">
        <v>310.5</v>
      </c>
      <c r="N55" s="1">
        <v>283.5</v>
      </c>
      <c r="O55" s="1">
        <v>283.5</v>
      </c>
      <c r="P55" s="1">
        <v>283.5</v>
      </c>
      <c r="Q55" s="1">
        <v>283.5</v>
      </c>
      <c r="R55" s="1">
        <v>286.89999999999998</v>
      </c>
      <c r="S55" s="1">
        <v>286.89999999999998</v>
      </c>
      <c r="T55" s="1">
        <v>286.89999999999998</v>
      </c>
      <c r="U55" s="1">
        <v>286.89999999999998</v>
      </c>
      <c r="V55" s="1">
        <v>341.1</v>
      </c>
      <c r="W55" s="1">
        <v>341.1</v>
      </c>
      <c r="X55" s="1">
        <v>341.1</v>
      </c>
      <c r="Y55" s="1">
        <v>341.1</v>
      </c>
      <c r="Z55" s="1">
        <v>435.8</v>
      </c>
      <c r="AA55" s="1">
        <v>435.8</v>
      </c>
      <c r="AB55" s="1">
        <v>435.8</v>
      </c>
      <c r="AC55" s="1">
        <v>435.8</v>
      </c>
      <c r="AD55" s="1">
        <v>626</v>
      </c>
      <c r="AE55" s="1">
        <v>626</v>
      </c>
      <c r="AF55" s="1">
        <v>626</v>
      </c>
      <c r="AG55" s="1">
        <v>626</v>
      </c>
      <c r="AH55" s="1">
        <v>926.6</v>
      </c>
      <c r="AI55" s="1">
        <v>926.6</v>
      </c>
      <c r="AJ55" s="1">
        <v>926.6</v>
      </c>
      <c r="AK55" s="1">
        <v>926.6</v>
      </c>
      <c r="AL55" s="1">
        <v>894.7</v>
      </c>
    </row>
    <row r="56" spans="1:38" ht="12.75" customHeight="1" x14ac:dyDescent="0.2">
      <c r="A56" s="38" t="s">
        <v>101</v>
      </c>
      <c r="B56" s="1">
        <v>251.4</v>
      </c>
      <c r="C56" s="1">
        <v>411.1</v>
      </c>
      <c r="D56" s="1">
        <v>258.5</v>
      </c>
      <c r="E56" s="1">
        <v>310.5</v>
      </c>
      <c r="F56" s="1">
        <v>432.5</v>
      </c>
      <c r="G56" s="1">
        <v>327.8</v>
      </c>
      <c r="H56" s="1">
        <v>411.6</v>
      </c>
      <c r="I56" s="1">
        <v>283.5</v>
      </c>
      <c r="J56" s="1">
        <v>432.5</v>
      </c>
      <c r="K56" s="1">
        <v>327.8</v>
      </c>
      <c r="L56" s="1">
        <v>411.6</v>
      </c>
      <c r="M56" s="1">
        <v>283.5</v>
      </c>
      <c r="N56" s="1">
        <v>435.6</v>
      </c>
      <c r="O56" s="1">
        <v>238.4</v>
      </c>
      <c r="P56" s="1">
        <v>397.6</v>
      </c>
      <c r="Q56" s="1">
        <v>286.89999999999998</v>
      </c>
      <c r="R56" s="1">
        <v>297.2</v>
      </c>
      <c r="S56" s="1">
        <v>190.1</v>
      </c>
      <c r="T56" s="1">
        <v>163.69999999999999</v>
      </c>
      <c r="U56" s="1">
        <v>341.1</v>
      </c>
      <c r="V56" s="1">
        <v>403.5</v>
      </c>
      <c r="W56" s="1">
        <v>283</v>
      </c>
      <c r="X56" s="1">
        <v>403.2</v>
      </c>
      <c r="Y56" s="1">
        <v>435.8</v>
      </c>
      <c r="Z56" s="1">
        <v>640.4</v>
      </c>
      <c r="AA56" s="1">
        <v>612.4</v>
      </c>
      <c r="AB56" s="1">
        <v>545.6</v>
      </c>
      <c r="AC56" s="1">
        <v>626</v>
      </c>
      <c r="AD56" s="1">
        <v>846</v>
      </c>
      <c r="AE56" s="1">
        <v>1071.5999999999999</v>
      </c>
      <c r="AF56" s="1">
        <v>1065</v>
      </c>
      <c r="AG56" s="1">
        <v>926.6</v>
      </c>
      <c r="AH56" s="1">
        <v>772.6</v>
      </c>
      <c r="AI56" s="1">
        <v>858.9</v>
      </c>
      <c r="AJ56" s="1">
        <v>773.3</v>
      </c>
      <c r="AK56" s="1">
        <v>894.7</v>
      </c>
      <c r="AL56" s="1">
        <v>1324.4</v>
      </c>
    </row>
    <row r="57" spans="1:38" x14ac:dyDescent="0.2">
      <c r="A57" s="16"/>
      <c r="B57" s="16"/>
      <c r="C57" s="16"/>
      <c r="D57" s="16"/>
      <c r="E57" s="16"/>
      <c r="F57" s="16"/>
      <c r="G57" s="16"/>
      <c r="H57" s="16"/>
      <c r="I57" s="16"/>
      <c r="J57" s="34"/>
      <c r="K57" s="34"/>
      <c r="L57" s="34"/>
      <c r="M57" s="34"/>
      <c r="N57" s="16"/>
      <c r="O57" s="16"/>
      <c r="P57" s="16"/>
      <c r="Q57" s="16"/>
      <c r="R57" s="34"/>
      <c r="S57" s="34"/>
      <c r="T57" s="34"/>
      <c r="U57" s="34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1:38" ht="12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31"/>
      <c r="K58" s="31"/>
      <c r="L58" s="31"/>
      <c r="M58" s="31"/>
      <c r="N58" s="1"/>
      <c r="O58" s="1"/>
      <c r="P58" s="1"/>
      <c r="Q58" s="1"/>
      <c r="R58" s="31"/>
      <c r="S58" s="31"/>
      <c r="T58" s="31"/>
      <c r="U58" s="3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x14ac:dyDescent="0.2">
      <c r="A59" s="24" t="s">
        <v>160</v>
      </c>
    </row>
    <row r="60" spans="1:38" s="11" customFormat="1" ht="11.25" x14ac:dyDescent="0.2"/>
  </sheetData>
  <mergeCells count="2">
    <mergeCell ref="AH3:AK3"/>
    <mergeCell ref="AD3:AG3"/>
  </mergeCells>
  <pageMargins left="0.70866141732283472" right="0.70866141732283472" top="0.78740157480314965" bottom="0.78740157480314965" header="0.31496062992125984" footer="0.31496062992125984"/>
  <pageSetup paperSize="9" scale="65" orientation="landscape" r:id="rId1"/>
  <headerFooter>
    <oddHeader>&amp;C&amp;G</oddHeader>
    <oddFooter>&amp;A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L60"/>
  <sheetViews>
    <sheetView zoomScaleNormal="100" workbookViewId="0">
      <pane xSplit="1" ySplit="4" topLeftCell="AG5" activePane="bottomRight" state="frozen"/>
      <selection activeCell="BC15" sqref="BC15"/>
      <selection pane="topRight" activeCell="BC15" sqref="BC15"/>
      <selection pane="bottomLeft" activeCell="BC15" sqref="BC15"/>
      <selection pane="bottomRight"/>
    </sheetView>
  </sheetViews>
  <sheetFormatPr baseColWidth="10" defaultColWidth="11.42578125" defaultRowHeight="12.75" outlineLevelCol="1" x14ac:dyDescent="0.2"/>
  <cols>
    <col min="1" max="1" width="77.28515625" style="4" customWidth="1"/>
    <col min="2" max="25" width="11.42578125" style="4" hidden="1" customWidth="1" outlineLevel="1"/>
    <col min="26" max="26" width="11.42578125" style="4" collapsed="1"/>
    <col min="27" max="16384" width="11.42578125" style="4"/>
  </cols>
  <sheetData>
    <row r="1" spans="1:38" ht="15.75" x14ac:dyDescent="0.25">
      <c r="A1" s="3" t="s">
        <v>75</v>
      </c>
    </row>
    <row r="3" spans="1:38" x14ac:dyDescent="0.2">
      <c r="A3" s="5"/>
      <c r="B3" s="6"/>
      <c r="C3" s="7">
        <v>2015</v>
      </c>
      <c r="D3" s="6"/>
      <c r="E3" s="6"/>
      <c r="F3" s="5"/>
      <c r="G3" s="8">
        <v>2016</v>
      </c>
      <c r="H3" s="8" t="s">
        <v>112</v>
      </c>
      <c r="I3" s="5"/>
      <c r="J3" s="6"/>
      <c r="K3" s="7">
        <v>2016</v>
      </c>
      <c r="L3" s="7" t="s">
        <v>117</v>
      </c>
      <c r="M3" s="6"/>
      <c r="N3" s="5"/>
      <c r="O3" s="8">
        <v>2017</v>
      </c>
      <c r="P3" s="8"/>
      <c r="Q3" s="8"/>
      <c r="R3" s="6"/>
      <c r="S3" s="7">
        <v>2018</v>
      </c>
      <c r="T3" s="7"/>
      <c r="U3" s="6"/>
      <c r="V3" s="5"/>
      <c r="W3" s="8">
        <v>2019</v>
      </c>
      <c r="X3" s="8"/>
      <c r="Y3" s="8"/>
      <c r="Z3" s="6"/>
      <c r="AA3" s="7">
        <v>2020</v>
      </c>
      <c r="AB3" s="7"/>
      <c r="AC3" s="6"/>
      <c r="AD3" s="89">
        <v>2021</v>
      </c>
      <c r="AE3" s="88"/>
      <c r="AF3" s="88"/>
      <c r="AG3" s="88"/>
      <c r="AH3" s="87">
        <v>2022</v>
      </c>
      <c r="AI3" s="88"/>
      <c r="AJ3" s="88"/>
      <c r="AK3" s="88"/>
      <c r="AL3" s="8">
        <v>2023</v>
      </c>
    </row>
    <row r="4" spans="1:38" ht="15" x14ac:dyDescent="0.2">
      <c r="A4" s="15"/>
      <c r="B4" s="15" t="s">
        <v>1</v>
      </c>
      <c r="C4" s="15" t="s">
        <v>2</v>
      </c>
      <c r="D4" s="15" t="s">
        <v>3</v>
      </c>
      <c r="E4" s="15" t="s">
        <v>4</v>
      </c>
      <c r="F4" s="15" t="s">
        <v>1</v>
      </c>
      <c r="G4" s="15" t="s">
        <v>2</v>
      </c>
      <c r="H4" s="15" t="s">
        <v>3</v>
      </c>
      <c r="I4" s="15" t="s">
        <v>4</v>
      </c>
      <c r="J4" s="15" t="s">
        <v>1</v>
      </c>
      <c r="K4" s="15" t="s">
        <v>2</v>
      </c>
      <c r="L4" s="15" t="s">
        <v>3</v>
      </c>
      <c r="M4" s="15" t="s">
        <v>4</v>
      </c>
      <c r="N4" s="15" t="s">
        <v>1</v>
      </c>
      <c r="O4" s="15" t="s">
        <v>2</v>
      </c>
      <c r="P4" s="15" t="s">
        <v>3</v>
      </c>
      <c r="Q4" s="15" t="s">
        <v>4</v>
      </c>
      <c r="R4" s="15" t="s">
        <v>142</v>
      </c>
      <c r="S4" s="15" t="s">
        <v>143</v>
      </c>
      <c r="T4" s="15" t="s">
        <v>3</v>
      </c>
      <c r="U4" s="15" t="s">
        <v>4</v>
      </c>
      <c r="V4" s="15" t="s">
        <v>1</v>
      </c>
      <c r="W4" s="15" t="s">
        <v>2</v>
      </c>
      <c r="X4" s="15" t="s">
        <v>3</v>
      </c>
      <c r="Y4" s="15" t="s">
        <v>4</v>
      </c>
      <c r="Z4" s="15" t="s">
        <v>1</v>
      </c>
      <c r="AA4" s="15" t="s">
        <v>2</v>
      </c>
      <c r="AB4" s="15" t="s">
        <v>3</v>
      </c>
      <c r="AC4" s="15" t="s">
        <v>4</v>
      </c>
      <c r="AD4" s="15" t="s">
        <v>1</v>
      </c>
      <c r="AE4" s="15" t="s">
        <v>2</v>
      </c>
      <c r="AF4" s="15" t="s">
        <v>3</v>
      </c>
      <c r="AG4" s="15" t="s">
        <v>4</v>
      </c>
      <c r="AH4" s="15" t="s">
        <v>1</v>
      </c>
      <c r="AI4" s="15" t="s">
        <v>2</v>
      </c>
      <c r="AJ4" s="15" t="s">
        <v>3</v>
      </c>
      <c r="AK4" s="15" t="s">
        <v>4</v>
      </c>
      <c r="AL4" s="15" t="s">
        <v>1</v>
      </c>
    </row>
    <row r="6" spans="1:38" ht="12" customHeight="1" x14ac:dyDescent="0.2">
      <c r="A6" s="1" t="s">
        <v>11</v>
      </c>
      <c r="B6" s="1">
        <v>70.599999999999994</v>
      </c>
      <c r="C6" s="1">
        <v>108.20000000000002</v>
      </c>
      <c r="D6" s="1">
        <v>58.199999999999989</v>
      </c>
      <c r="E6" s="1">
        <v>4.8000000000000114</v>
      </c>
      <c r="F6" s="1">
        <v>16.100000000000001</v>
      </c>
      <c r="G6" s="1">
        <v>58.9</v>
      </c>
      <c r="H6" s="1">
        <v>67.5</v>
      </c>
      <c r="I6" s="1">
        <v>46.800000000000011</v>
      </c>
      <c r="J6" s="1">
        <v>16.100000000000001</v>
      </c>
      <c r="K6" s="1">
        <v>58.9</v>
      </c>
      <c r="L6" s="1">
        <v>67.5</v>
      </c>
      <c r="M6" s="1">
        <v>46.800000000000011</v>
      </c>
      <c r="N6" s="1">
        <v>665.9</v>
      </c>
      <c r="O6" s="1">
        <v>60.5</v>
      </c>
      <c r="P6" s="1">
        <v>104.2</v>
      </c>
      <c r="Q6" s="1">
        <v>54.2</v>
      </c>
      <c r="R6" s="1">
        <v>79.099999999999994</v>
      </c>
      <c r="S6" s="1">
        <v>83.5</v>
      </c>
      <c r="T6" s="1">
        <v>68.900000000000006</v>
      </c>
      <c r="U6" s="1">
        <v>28.600000000000023</v>
      </c>
      <c r="V6" s="1">
        <v>-5.5</v>
      </c>
      <c r="W6" s="1">
        <v>37.200000000000003</v>
      </c>
      <c r="X6" s="1">
        <v>86.3</v>
      </c>
      <c r="Y6" s="1">
        <v>-747.6</v>
      </c>
      <c r="Z6" s="1">
        <v>68.900000000000006</v>
      </c>
      <c r="AA6" s="1">
        <v>4.5</v>
      </c>
      <c r="AB6" s="1">
        <v>67.699999999999989</v>
      </c>
      <c r="AC6" s="1">
        <v>61.200000000000017</v>
      </c>
      <c r="AD6" s="1">
        <v>117.9</v>
      </c>
      <c r="AE6" s="1">
        <v>173.20000000000002</v>
      </c>
      <c r="AF6" s="1">
        <v>264.5</v>
      </c>
      <c r="AG6" s="1">
        <v>272.19999999999993</v>
      </c>
      <c r="AH6" s="1">
        <v>402.6</v>
      </c>
      <c r="AI6" s="1">
        <v>391</v>
      </c>
      <c r="AJ6" s="1">
        <v>258.80000000000007</v>
      </c>
      <c r="AK6" s="1">
        <v>229.19999999999982</v>
      </c>
      <c r="AL6" s="1">
        <v>147.19999999999999</v>
      </c>
    </row>
    <row r="7" spans="1:38" ht="12" customHeight="1" x14ac:dyDescent="0.2">
      <c r="A7" s="1" t="s">
        <v>124</v>
      </c>
      <c r="B7" s="1"/>
      <c r="C7" s="1"/>
      <c r="D7" s="1"/>
      <c r="E7" s="1"/>
      <c r="F7" s="1"/>
      <c r="G7" s="1"/>
      <c r="H7" s="1"/>
      <c r="I7" s="1"/>
      <c r="J7" s="1">
        <v>11.1</v>
      </c>
      <c r="K7" s="1">
        <v>-1.3</v>
      </c>
      <c r="L7" s="1">
        <v>-4.3</v>
      </c>
      <c r="M7" s="1">
        <v>-16.7</v>
      </c>
      <c r="N7" s="1">
        <v>-634.70000000000005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v>0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0</v>
      </c>
      <c r="AH7" s="1">
        <v>0</v>
      </c>
      <c r="AI7" s="1">
        <v>0</v>
      </c>
      <c r="AJ7" s="1">
        <v>0</v>
      </c>
      <c r="AK7" s="1">
        <v>0</v>
      </c>
      <c r="AL7" s="1">
        <v>0</v>
      </c>
    </row>
    <row r="8" spans="1:38" ht="12.75" customHeight="1" x14ac:dyDescent="0.2">
      <c r="A8" s="1" t="s">
        <v>133</v>
      </c>
      <c r="B8" s="1">
        <v>140.80000000000001</v>
      </c>
      <c r="C8" s="1">
        <v>141.09999999999997</v>
      </c>
      <c r="D8" s="1">
        <v>138.80000000000001</v>
      </c>
      <c r="E8" s="1">
        <v>154.69999999999999</v>
      </c>
      <c r="F8" s="1">
        <v>170</v>
      </c>
      <c r="G8" s="1">
        <v>189.10000000000002</v>
      </c>
      <c r="H8" s="1">
        <v>185.7</v>
      </c>
      <c r="I8" s="1">
        <v>190.39999999999998</v>
      </c>
      <c r="J8" s="1">
        <v>141.19999999999999</v>
      </c>
      <c r="K8" s="1">
        <v>160.5</v>
      </c>
      <c r="L8" s="1">
        <v>155.9</v>
      </c>
      <c r="M8" s="1">
        <v>160.39999999999998</v>
      </c>
      <c r="N8" s="1">
        <v>156.1</v>
      </c>
      <c r="O8" s="1">
        <v>151.5</v>
      </c>
      <c r="P8" s="1">
        <v>142.69999999999999</v>
      </c>
      <c r="Q8" s="1">
        <v>140.1</v>
      </c>
      <c r="R8" s="1">
        <v>132.80000000000001</v>
      </c>
      <c r="S8" s="1">
        <v>135.5</v>
      </c>
      <c r="T8" s="1">
        <v>135.19999999999999</v>
      </c>
      <c r="U8" s="1">
        <v>136.89999999999998</v>
      </c>
      <c r="V8" s="1">
        <v>141.9</v>
      </c>
      <c r="W8" s="1">
        <v>140</v>
      </c>
      <c r="X8" s="1">
        <v>135.80000000000001</v>
      </c>
      <c r="Y8" s="1">
        <v>902</v>
      </c>
      <c r="Z8" s="1">
        <v>104.3</v>
      </c>
      <c r="AA8" s="1">
        <v>103.60000000000001</v>
      </c>
      <c r="AB8" s="1">
        <v>100.20000000000002</v>
      </c>
      <c r="AC8" s="1">
        <v>95.399999999999977</v>
      </c>
      <c r="AD8" s="1">
        <v>91.5</v>
      </c>
      <c r="AE8" s="1">
        <v>92.9</v>
      </c>
      <c r="AF8" s="1">
        <v>91.1</v>
      </c>
      <c r="AG8" s="1">
        <v>128.70000000000007</v>
      </c>
      <c r="AH8" s="1">
        <v>94.2</v>
      </c>
      <c r="AI8" s="1">
        <v>97.3</v>
      </c>
      <c r="AJ8" s="1">
        <v>105.90000000000005</v>
      </c>
      <c r="AK8" s="1">
        <v>104.69999999999997</v>
      </c>
      <c r="AL8" s="1">
        <v>102.9</v>
      </c>
    </row>
    <row r="9" spans="1:38" ht="12.75" customHeight="1" x14ac:dyDescent="0.2">
      <c r="A9" s="1" t="s">
        <v>76</v>
      </c>
      <c r="B9" s="1">
        <v>-0.2</v>
      </c>
      <c r="C9" s="1">
        <v>0.2</v>
      </c>
      <c r="D9" s="1">
        <v>0</v>
      </c>
      <c r="E9" s="1">
        <v>-0.2</v>
      </c>
      <c r="F9" s="1">
        <v>-1</v>
      </c>
      <c r="G9" s="1">
        <v>0.5</v>
      </c>
      <c r="H9" s="1">
        <v>-3.9</v>
      </c>
      <c r="I9" s="1">
        <v>0.4</v>
      </c>
      <c r="J9" s="1">
        <v>-1.2</v>
      </c>
      <c r="K9" s="1">
        <v>0.2</v>
      </c>
      <c r="L9" s="1">
        <v>-4</v>
      </c>
      <c r="M9" s="1">
        <v>0.40000000000000036</v>
      </c>
      <c r="N9" s="1">
        <v>-2.1</v>
      </c>
      <c r="O9" s="1">
        <v>0.4</v>
      </c>
      <c r="P9" s="1">
        <v>4.2</v>
      </c>
      <c r="Q9" s="1">
        <v>0.5</v>
      </c>
      <c r="R9" s="1">
        <v>0.5</v>
      </c>
      <c r="S9" s="1">
        <v>0.2</v>
      </c>
      <c r="T9" s="1">
        <v>0.4</v>
      </c>
      <c r="U9" s="1">
        <v>2.6</v>
      </c>
      <c r="V9" s="1">
        <v>2.2000000000000002</v>
      </c>
      <c r="W9" s="1">
        <v>1.5</v>
      </c>
      <c r="X9" s="1">
        <v>0.3</v>
      </c>
      <c r="Y9" s="1">
        <v>1.9</v>
      </c>
      <c r="Z9" s="1">
        <v>0.3</v>
      </c>
      <c r="AA9" s="1">
        <v>0.39999999999999997</v>
      </c>
      <c r="AB9" s="1">
        <v>0.30000000000000004</v>
      </c>
      <c r="AC9" s="1">
        <v>1.6</v>
      </c>
      <c r="AD9" s="1">
        <v>-0.1</v>
      </c>
      <c r="AE9" s="1">
        <v>2.7</v>
      </c>
      <c r="AF9" s="1">
        <v>0</v>
      </c>
      <c r="AG9" s="1">
        <v>0.69999999999999962</v>
      </c>
      <c r="AH9" s="1">
        <v>0.3</v>
      </c>
      <c r="AI9" s="1">
        <v>1.7</v>
      </c>
      <c r="AJ9" s="1">
        <v>-5.6000000000000005</v>
      </c>
      <c r="AK9" s="1">
        <v>0.20000000000000018</v>
      </c>
      <c r="AL9" s="1">
        <v>0.1</v>
      </c>
    </row>
    <row r="10" spans="1:38" ht="12.75" customHeight="1" x14ac:dyDescent="0.2">
      <c r="A10" s="1" t="s">
        <v>144</v>
      </c>
      <c r="B10" s="1">
        <v>-53.7</v>
      </c>
      <c r="C10" s="1">
        <v>21.5</v>
      </c>
      <c r="D10" s="19">
        <v>19.7</v>
      </c>
      <c r="E10" s="19">
        <v>-26.6</v>
      </c>
      <c r="F10" s="1">
        <v>35.4</v>
      </c>
      <c r="G10" s="19">
        <v>-16.8</v>
      </c>
      <c r="H10" s="19">
        <v>21.2</v>
      </c>
      <c r="I10" s="1">
        <v>-60.6</v>
      </c>
      <c r="J10" s="1">
        <v>38.700000000000003</v>
      </c>
      <c r="K10" s="1">
        <v>-17.600000000000001</v>
      </c>
      <c r="L10" s="1">
        <v>20.6</v>
      </c>
      <c r="M10" s="1">
        <v>-57.8</v>
      </c>
      <c r="N10" s="1">
        <v>11</v>
      </c>
      <c r="O10" s="19">
        <v>57.9</v>
      </c>
      <c r="P10" s="19">
        <v>-6.5</v>
      </c>
      <c r="Q10" s="19">
        <v>-22.4</v>
      </c>
      <c r="R10" s="1">
        <v>10.3</v>
      </c>
      <c r="S10" s="1">
        <v>-31.4</v>
      </c>
      <c r="T10" s="1">
        <v>45.7</v>
      </c>
      <c r="U10" s="1">
        <v>41.6</v>
      </c>
      <c r="V10" s="1">
        <v>12.7</v>
      </c>
      <c r="W10" s="19">
        <v>22</v>
      </c>
      <c r="X10" s="19">
        <v>13.9</v>
      </c>
      <c r="Y10" s="19">
        <v>-3.4</v>
      </c>
      <c r="Z10" s="1">
        <v>38.700000000000003</v>
      </c>
      <c r="AA10" s="19">
        <v>13.3</v>
      </c>
      <c r="AB10" s="19">
        <v>-32.400000000000006</v>
      </c>
      <c r="AC10" s="19">
        <v>4.600000000000005</v>
      </c>
      <c r="AD10" s="19">
        <v>-65.3</v>
      </c>
      <c r="AE10" s="19">
        <v>-24.6</v>
      </c>
      <c r="AF10" s="19">
        <v>-19.79999999999999</v>
      </c>
      <c r="AG10" s="19">
        <v>-7.1000000000000085</v>
      </c>
      <c r="AH10" s="19">
        <v>7.2</v>
      </c>
      <c r="AI10" s="19">
        <v>9.5000000000000036</v>
      </c>
      <c r="AJ10" s="19">
        <v>3.9999999999999929</v>
      </c>
      <c r="AK10" s="19">
        <v>33.199999999999996</v>
      </c>
      <c r="AL10" s="19">
        <v>-6.9999999999999982</v>
      </c>
    </row>
    <row r="11" spans="1:38" ht="12.75" customHeight="1" x14ac:dyDescent="0.2">
      <c r="A11" s="1" t="s">
        <v>145</v>
      </c>
      <c r="B11" s="1">
        <v>0.8</v>
      </c>
      <c r="C11" s="1">
        <v>-0.8</v>
      </c>
      <c r="D11" s="19">
        <v>-2.9</v>
      </c>
      <c r="E11" s="19">
        <v>-0.4</v>
      </c>
      <c r="F11" s="1">
        <v>-2.5</v>
      </c>
      <c r="G11" s="19">
        <v>-0.2</v>
      </c>
      <c r="H11" s="19">
        <v>1</v>
      </c>
      <c r="I11" s="1">
        <v>1.5</v>
      </c>
      <c r="J11" s="1">
        <v>-2.5</v>
      </c>
      <c r="K11" s="1">
        <v>-0.2</v>
      </c>
      <c r="L11" s="1">
        <v>1</v>
      </c>
      <c r="M11" s="1">
        <v>1.5</v>
      </c>
      <c r="N11" s="1">
        <v>-0.1</v>
      </c>
      <c r="O11" s="19">
        <v>-4.9000000000000004</v>
      </c>
      <c r="P11" s="19">
        <v>-16.3</v>
      </c>
      <c r="Q11" s="19">
        <v>-20.7</v>
      </c>
      <c r="R11" s="1">
        <v>-21.7</v>
      </c>
      <c r="S11" s="1">
        <v>-23.9</v>
      </c>
      <c r="T11" s="1">
        <v>-28.7</v>
      </c>
      <c r="U11" s="1">
        <v>-57.399999999999991</v>
      </c>
      <c r="V11" s="1">
        <v>-21.8</v>
      </c>
      <c r="W11" s="19">
        <v>-14.8</v>
      </c>
      <c r="X11" s="19">
        <v>-11</v>
      </c>
      <c r="Y11" s="19">
        <v>-6.7</v>
      </c>
      <c r="Z11" s="1">
        <v>-7.7</v>
      </c>
      <c r="AA11" s="19">
        <v>-10.100000000000001</v>
      </c>
      <c r="AB11" s="19">
        <v>-9.7999999999999972</v>
      </c>
      <c r="AC11" s="19">
        <v>-7.3000000000000007</v>
      </c>
      <c r="AD11" s="19">
        <v>-4.2000000000000011</v>
      </c>
      <c r="AE11" s="19">
        <v>-14.1</v>
      </c>
      <c r="AF11" s="19">
        <v>-17.7</v>
      </c>
      <c r="AG11" s="19">
        <v>-26.4</v>
      </c>
      <c r="AH11" s="19">
        <v>-38.6</v>
      </c>
      <c r="AI11" s="19">
        <v>-21.199999999999996</v>
      </c>
      <c r="AJ11" s="19">
        <v>-32.400000000000006</v>
      </c>
      <c r="AK11" s="19">
        <v>-108.70000000000002</v>
      </c>
      <c r="AL11" s="19">
        <v>-21.1</v>
      </c>
    </row>
    <row r="12" spans="1:38" ht="12.75" customHeight="1" x14ac:dyDescent="0.2">
      <c r="A12" s="1" t="s">
        <v>77</v>
      </c>
      <c r="B12" s="1">
        <v>5.1000000000000005</v>
      </c>
      <c r="C12" s="1">
        <v>6.299999999999998</v>
      </c>
      <c r="D12" s="1">
        <v>5.8999999999999977</v>
      </c>
      <c r="E12" s="1">
        <v>7.2000000000000037</v>
      </c>
      <c r="F12" s="1">
        <v>12.5</v>
      </c>
      <c r="G12" s="1">
        <v>11.2</v>
      </c>
      <c r="H12" s="1">
        <v>11.9</v>
      </c>
      <c r="I12" s="1">
        <v>0.80000000000000071</v>
      </c>
      <c r="J12" s="1">
        <v>11</v>
      </c>
      <c r="K12" s="1">
        <v>9.1999999999999993</v>
      </c>
      <c r="L12" s="1">
        <v>9.1</v>
      </c>
      <c r="M12" s="1">
        <v>7.8</v>
      </c>
      <c r="N12" s="1">
        <v>8.6999999999999993</v>
      </c>
      <c r="O12" s="1">
        <v>8.1</v>
      </c>
      <c r="P12" s="1">
        <v>8.1999999999999993</v>
      </c>
      <c r="Q12" s="1">
        <v>5.8</v>
      </c>
      <c r="R12" s="1">
        <v>5.0999999999999996</v>
      </c>
      <c r="S12" s="1">
        <v>4.0999999999999996</v>
      </c>
      <c r="T12" s="1">
        <v>2.9</v>
      </c>
      <c r="U12" s="1">
        <v>2</v>
      </c>
      <c r="V12" s="1">
        <v>2.5</v>
      </c>
      <c r="W12" s="1">
        <v>3.4</v>
      </c>
      <c r="X12" s="1">
        <v>4</v>
      </c>
      <c r="Y12" s="1">
        <v>-0.2</v>
      </c>
      <c r="Z12" s="1">
        <v>3.4</v>
      </c>
      <c r="AA12" s="1">
        <v>3.1999999999999997</v>
      </c>
      <c r="AB12" s="1">
        <v>4.0999999999999996</v>
      </c>
      <c r="AC12" s="1">
        <v>3.2000000000000011</v>
      </c>
      <c r="AD12" s="1">
        <v>4.9000000000000004</v>
      </c>
      <c r="AE12" s="1">
        <v>3.9</v>
      </c>
      <c r="AF12" s="1">
        <v>4.2999999999999989</v>
      </c>
      <c r="AG12" s="1">
        <v>3.2000000000000011</v>
      </c>
      <c r="AH12" s="1">
        <v>4.7</v>
      </c>
      <c r="AI12" s="1">
        <v>6.1000000000000005</v>
      </c>
      <c r="AJ12" s="1">
        <v>5.5000000000000009</v>
      </c>
      <c r="AK12" s="1">
        <v>2.1999999999999993</v>
      </c>
      <c r="AL12" s="1">
        <v>-1.2</v>
      </c>
    </row>
    <row r="13" spans="1:38" ht="12.75" customHeight="1" x14ac:dyDescent="0.2">
      <c r="A13" s="1" t="s">
        <v>78</v>
      </c>
      <c r="B13" s="1">
        <v>-5.5</v>
      </c>
      <c r="C13" s="1">
        <v>-9.6</v>
      </c>
      <c r="D13" s="1">
        <v>-1.9000000000000004</v>
      </c>
      <c r="E13" s="1">
        <v>-13.399999999999999</v>
      </c>
      <c r="F13" s="1">
        <v>-11.2</v>
      </c>
      <c r="G13" s="1">
        <v>-14.2</v>
      </c>
      <c r="H13" s="1">
        <v>-7.9</v>
      </c>
      <c r="I13" s="1">
        <v>-7.4000000000000057</v>
      </c>
      <c r="J13" s="1">
        <v>-9.6</v>
      </c>
      <c r="K13" s="1">
        <v>-12.2</v>
      </c>
      <c r="L13" s="1">
        <v>-5.2</v>
      </c>
      <c r="M13" s="1">
        <v>-13.6</v>
      </c>
      <c r="N13" s="1">
        <v>-3.6</v>
      </c>
      <c r="O13" s="1">
        <v>-16.5</v>
      </c>
      <c r="P13" s="1">
        <v>-4.4000000000000004</v>
      </c>
      <c r="Q13" s="1">
        <v>-16.7</v>
      </c>
      <c r="R13" s="1">
        <v>-4.5999999999999996</v>
      </c>
      <c r="S13" s="1">
        <v>-8.6999999999999993</v>
      </c>
      <c r="T13" s="1">
        <v>-1.4</v>
      </c>
      <c r="U13" s="1">
        <v>-5.6000000000000014</v>
      </c>
      <c r="V13" s="1">
        <v>-3.9</v>
      </c>
      <c r="W13" s="1">
        <v>-7.2</v>
      </c>
      <c r="X13" s="1">
        <v>-1.8</v>
      </c>
      <c r="Y13" s="1">
        <v>-6.4</v>
      </c>
      <c r="Z13" s="1">
        <v>-5.6</v>
      </c>
      <c r="AA13" s="1">
        <v>-9.8999999999999986</v>
      </c>
      <c r="AB13" s="1">
        <v>-2.5</v>
      </c>
      <c r="AC13" s="1">
        <v>-5.3000000000000007</v>
      </c>
      <c r="AD13" s="1">
        <v>-4.7</v>
      </c>
      <c r="AE13" s="1">
        <v>-10.9</v>
      </c>
      <c r="AF13" s="1">
        <v>-1.4000000000000004</v>
      </c>
      <c r="AG13" s="1">
        <v>-4.6000000000000005</v>
      </c>
      <c r="AH13" s="1">
        <v>-4.6999999999999993</v>
      </c>
      <c r="AI13" s="1">
        <v>-10.8</v>
      </c>
      <c r="AJ13" s="1">
        <v>-2.5999999999999979</v>
      </c>
      <c r="AK13" s="1">
        <v>-10.3</v>
      </c>
      <c r="AL13" s="1">
        <v>-4.5</v>
      </c>
    </row>
    <row r="14" spans="1:38" ht="12.75" customHeight="1" x14ac:dyDescent="0.2">
      <c r="A14" s="1" t="s">
        <v>79</v>
      </c>
      <c r="B14" s="1">
        <v>1.9</v>
      </c>
      <c r="C14" s="1">
        <v>3.9</v>
      </c>
      <c r="D14" s="19">
        <v>1</v>
      </c>
      <c r="E14" s="19">
        <v>8.3000000000000007</v>
      </c>
      <c r="F14" s="19">
        <v>0.6</v>
      </c>
      <c r="G14" s="19">
        <v>0.4</v>
      </c>
      <c r="H14" s="19">
        <v>1.7</v>
      </c>
      <c r="I14" s="1">
        <v>3.7999999999999994</v>
      </c>
      <c r="J14" s="1">
        <v>0.3</v>
      </c>
      <c r="K14" s="1">
        <v>0</v>
      </c>
      <c r="L14" s="1">
        <v>1.4</v>
      </c>
      <c r="M14" s="1">
        <v>3.5999999999999996</v>
      </c>
      <c r="N14" s="1">
        <v>1</v>
      </c>
      <c r="O14" s="19">
        <v>1.3</v>
      </c>
      <c r="P14" s="19">
        <v>0.3</v>
      </c>
      <c r="Q14" s="19">
        <v>5</v>
      </c>
      <c r="R14" s="1">
        <v>1.5</v>
      </c>
      <c r="S14" s="1">
        <v>1.6</v>
      </c>
      <c r="T14" s="1">
        <v>1.5</v>
      </c>
      <c r="U14" s="1">
        <v>4.9000000000000004</v>
      </c>
      <c r="V14" s="1">
        <v>1</v>
      </c>
      <c r="W14" s="19">
        <v>0.9</v>
      </c>
      <c r="X14" s="19">
        <v>1.1000000000000001</v>
      </c>
      <c r="Y14" s="19">
        <v>7.6</v>
      </c>
      <c r="Z14" s="1">
        <v>1</v>
      </c>
      <c r="AA14" s="19">
        <v>1.5</v>
      </c>
      <c r="AB14" s="19">
        <v>0.99999999999999956</v>
      </c>
      <c r="AC14" s="19">
        <v>4.4000000000000004</v>
      </c>
      <c r="AD14" s="19">
        <v>0.7</v>
      </c>
      <c r="AE14" s="19">
        <v>1.4</v>
      </c>
      <c r="AF14" s="19">
        <v>0.50000000000000022</v>
      </c>
      <c r="AG14" s="19">
        <v>4.1000000000000023</v>
      </c>
      <c r="AH14" s="19">
        <v>1.5</v>
      </c>
      <c r="AI14" s="19">
        <v>1.5</v>
      </c>
      <c r="AJ14" s="19">
        <v>0.89999999999999991</v>
      </c>
      <c r="AK14" s="19">
        <v>4.9000000000000004</v>
      </c>
      <c r="AL14" s="19">
        <v>9</v>
      </c>
    </row>
    <row r="15" spans="1:38" ht="12.75" customHeight="1" x14ac:dyDescent="0.2">
      <c r="A15" s="1" t="s">
        <v>80</v>
      </c>
      <c r="B15" s="1">
        <v>48.7</v>
      </c>
      <c r="C15" s="1">
        <v>59.8</v>
      </c>
      <c r="D15" s="19">
        <v>43.800000000000011</v>
      </c>
      <c r="E15" s="19">
        <v>12.599999999999994</v>
      </c>
      <c r="F15" s="19">
        <v>14.3</v>
      </c>
      <c r="G15" s="19">
        <v>27.499999999999996</v>
      </c>
      <c r="H15" s="19">
        <v>21.9</v>
      </c>
      <c r="I15" s="1">
        <v>11.800000000000004</v>
      </c>
      <c r="J15" s="1">
        <v>11.7</v>
      </c>
      <c r="K15" s="1">
        <v>24.8</v>
      </c>
      <c r="L15" s="1">
        <v>21.6</v>
      </c>
      <c r="M15" s="1">
        <v>9.6999999999999993</v>
      </c>
      <c r="N15" s="1">
        <f>18.4-0.4</f>
        <v>18</v>
      </c>
      <c r="O15" s="19">
        <f>15.3-0.7</f>
        <v>14.600000000000001</v>
      </c>
      <c r="P15" s="19">
        <f>30.5-0.7</f>
        <v>29.8</v>
      </c>
      <c r="Q15" s="19">
        <f>20.7-5.8</f>
        <v>14.899999999999999</v>
      </c>
      <c r="R15" s="1">
        <f>25.7-0.7</f>
        <v>25</v>
      </c>
      <c r="S15" s="1">
        <f>24.7-0.8</f>
        <v>23.9</v>
      </c>
      <c r="T15" s="1">
        <v>20.9</v>
      </c>
      <c r="U15" s="1">
        <v>-5.5</v>
      </c>
      <c r="V15" s="1">
        <v>-4</v>
      </c>
      <c r="W15" s="19">
        <v>15.5</v>
      </c>
      <c r="X15" s="19">
        <v>37.200000000000003</v>
      </c>
      <c r="Y15" s="19">
        <v>-10.3</v>
      </c>
      <c r="Z15" s="1">
        <v>-11.1</v>
      </c>
      <c r="AA15" s="19">
        <v>-13.9</v>
      </c>
      <c r="AB15" s="19">
        <v>10.9</v>
      </c>
      <c r="AC15" s="19">
        <v>29.7</v>
      </c>
      <c r="AD15" s="19">
        <v>38.6</v>
      </c>
      <c r="AE15" s="19">
        <v>44.4</v>
      </c>
      <c r="AF15" s="19">
        <v>83.5</v>
      </c>
      <c r="AG15" s="19">
        <v>99.300000000000011</v>
      </c>
      <c r="AH15" s="19">
        <v>128.19999999999999</v>
      </c>
      <c r="AI15" s="19">
        <v>117.10000000000002</v>
      </c>
      <c r="AJ15" s="19">
        <v>72.699999999999989</v>
      </c>
      <c r="AK15" s="19">
        <v>16.600000000000023</v>
      </c>
      <c r="AL15" s="19">
        <v>24.9</v>
      </c>
    </row>
    <row r="16" spans="1:38" ht="12.75" customHeight="1" x14ac:dyDescent="0.2">
      <c r="A16" s="1" t="s">
        <v>81</v>
      </c>
      <c r="B16" s="1">
        <v>-29.000000000000004</v>
      </c>
      <c r="C16" s="1">
        <v>-72.900000000000006</v>
      </c>
      <c r="D16" s="19">
        <v>-46.300000000000011</v>
      </c>
      <c r="E16" s="19">
        <v>-70.499999999999972</v>
      </c>
      <c r="F16" s="19">
        <v>-25.7</v>
      </c>
      <c r="G16" s="19">
        <v>-23.8</v>
      </c>
      <c r="H16" s="19">
        <v>-16.3</v>
      </c>
      <c r="I16" s="1">
        <v>-13.700000000000006</v>
      </c>
      <c r="J16" s="1">
        <v>-24.1</v>
      </c>
      <c r="K16" s="1">
        <v>-21.5</v>
      </c>
      <c r="L16" s="1">
        <v>-14.8</v>
      </c>
      <c r="M16" s="1">
        <v>-13.9</v>
      </c>
      <c r="N16" s="1">
        <v>-25.6</v>
      </c>
      <c r="O16" s="19">
        <v>-30.7</v>
      </c>
      <c r="P16" s="19">
        <v>-16.3</v>
      </c>
      <c r="Q16" s="19">
        <v>-20.2</v>
      </c>
      <c r="R16" s="1">
        <v>-30.5</v>
      </c>
      <c r="S16" s="1">
        <v>-51.6</v>
      </c>
      <c r="T16" s="1">
        <v>-35.700000000000003</v>
      </c>
      <c r="U16" s="1">
        <v>-34.200000000000003</v>
      </c>
      <c r="V16" s="1">
        <v>33.9</v>
      </c>
      <c r="W16" s="19">
        <v>-12.7</v>
      </c>
      <c r="X16" s="19">
        <v>-8.8000000000000007</v>
      </c>
      <c r="Y16" s="19">
        <v>-22.9</v>
      </c>
      <c r="Z16" s="1">
        <v>-4.5999999999999996</v>
      </c>
      <c r="AA16" s="19">
        <v>16.799999999999997</v>
      </c>
      <c r="AB16" s="19">
        <v>-13.1</v>
      </c>
      <c r="AC16" s="19">
        <v>-10.399999999999999</v>
      </c>
      <c r="AD16" s="19">
        <v>-11.5</v>
      </c>
      <c r="AE16" s="19">
        <v>-13.5</v>
      </c>
      <c r="AF16" s="19">
        <v>6.0999999999999979</v>
      </c>
      <c r="AG16" s="19">
        <v>-132.1</v>
      </c>
      <c r="AH16" s="19">
        <v>-46.3</v>
      </c>
      <c r="AI16" s="19">
        <v>-111.00000000000001</v>
      </c>
      <c r="AJ16" s="19">
        <v>-52.999999999999986</v>
      </c>
      <c r="AK16" s="19">
        <v>-182</v>
      </c>
      <c r="AL16" s="19">
        <v>-56.6</v>
      </c>
    </row>
    <row r="17" spans="1:38" ht="12.75" customHeight="1" x14ac:dyDescent="0.2">
      <c r="A17" s="1" t="s">
        <v>82</v>
      </c>
      <c r="B17" s="1">
        <v>0</v>
      </c>
      <c r="C17" s="1">
        <v>1.5</v>
      </c>
      <c r="D17" s="19">
        <v>2.7</v>
      </c>
      <c r="E17" s="19">
        <v>0.1</v>
      </c>
      <c r="F17" s="19">
        <v>2.8</v>
      </c>
      <c r="G17" s="19">
        <v>1.2999999999999998</v>
      </c>
      <c r="H17" s="19">
        <v>0</v>
      </c>
      <c r="I17" s="1">
        <v>0</v>
      </c>
      <c r="J17" s="1">
        <v>2.8</v>
      </c>
      <c r="K17" s="1">
        <v>1.2999999999999998</v>
      </c>
      <c r="L17" s="1">
        <v>0</v>
      </c>
      <c r="M17" s="1">
        <v>0</v>
      </c>
      <c r="N17" s="1">
        <v>0</v>
      </c>
      <c r="O17" s="19">
        <v>2.8</v>
      </c>
      <c r="P17" s="19">
        <v>0</v>
      </c>
      <c r="Q17" s="19">
        <v>-0.2</v>
      </c>
      <c r="R17" s="1">
        <v>0</v>
      </c>
      <c r="S17" s="1">
        <v>23.1</v>
      </c>
      <c r="T17" s="1">
        <v>0</v>
      </c>
      <c r="U17" s="1">
        <v>0</v>
      </c>
      <c r="V17" s="1">
        <v>0</v>
      </c>
      <c r="W17" s="19">
        <v>46.2</v>
      </c>
      <c r="X17" s="19">
        <v>0</v>
      </c>
      <c r="Y17" s="19">
        <v>2.6</v>
      </c>
      <c r="Z17" s="1">
        <v>0</v>
      </c>
      <c r="AA17" s="19">
        <v>0</v>
      </c>
      <c r="AB17" s="19">
        <v>27.7</v>
      </c>
      <c r="AC17" s="19">
        <v>0.10000000000000142</v>
      </c>
      <c r="AD17" s="19">
        <v>0</v>
      </c>
      <c r="AE17" s="19">
        <v>23</v>
      </c>
      <c r="AF17" s="19">
        <v>0</v>
      </c>
      <c r="AG17" s="19">
        <v>0</v>
      </c>
      <c r="AH17" s="19">
        <v>0</v>
      </c>
      <c r="AI17" s="19">
        <v>27.7</v>
      </c>
      <c r="AJ17" s="19">
        <v>0</v>
      </c>
      <c r="AK17" s="19">
        <v>0</v>
      </c>
      <c r="AL17" s="19">
        <v>15</v>
      </c>
    </row>
    <row r="18" spans="1:38" ht="12.75" customHeight="1" x14ac:dyDescent="0.2">
      <c r="A18" s="1" t="s">
        <v>84</v>
      </c>
      <c r="B18" s="1">
        <v>-36.1</v>
      </c>
      <c r="C18" s="1">
        <v>4.2000000000000028</v>
      </c>
      <c r="D18" s="19">
        <v>-6.3999999999999986</v>
      </c>
      <c r="E18" s="19">
        <v>-2</v>
      </c>
      <c r="F18" s="19">
        <v>-6.7</v>
      </c>
      <c r="G18" s="19">
        <v>-2.3999999999999995</v>
      </c>
      <c r="H18" s="19">
        <v>-84</v>
      </c>
      <c r="I18" s="1">
        <v>39.800000000000004</v>
      </c>
      <c r="J18" s="1">
        <v>-2.9</v>
      </c>
      <c r="K18" s="1">
        <v>-5.2999999999999989</v>
      </c>
      <c r="L18" s="1">
        <v>-89.7</v>
      </c>
      <c r="M18" s="1">
        <v>41.500000000000007</v>
      </c>
      <c r="N18" s="1">
        <v>-38.5</v>
      </c>
      <c r="O18" s="19">
        <v>-100.6</v>
      </c>
      <c r="P18" s="19">
        <v>47.5</v>
      </c>
      <c r="Q18" s="19">
        <v>-6.1</v>
      </c>
      <c r="R18" s="1">
        <v>-92.9</v>
      </c>
      <c r="S18" s="1">
        <v>-32.1</v>
      </c>
      <c r="T18" s="1">
        <v>-129.6</v>
      </c>
      <c r="U18" s="1">
        <v>-54.200000000000017</v>
      </c>
      <c r="V18" s="1">
        <v>-30.8</v>
      </c>
      <c r="W18" s="19">
        <v>-28.8</v>
      </c>
      <c r="X18" s="19">
        <v>25.8</v>
      </c>
      <c r="Y18" s="19">
        <v>24.7</v>
      </c>
      <c r="Z18" s="1">
        <v>-65.900000000000006</v>
      </c>
      <c r="AA18" s="19">
        <v>-5.9</v>
      </c>
      <c r="AB18" s="19">
        <v>109.8</v>
      </c>
      <c r="AC18" s="19">
        <v>4.5</v>
      </c>
      <c r="AD18" s="19">
        <v>79.399999999999991</v>
      </c>
      <c r="AE18" s="19">
        <v>-57.7</v>
      </c>
      <c r="AF18" s="19">
        <v>3.6000000000000085</v>
      </c>
      <c r="AG18" s="19">
        <v>-191.2</v>
      </c>
      <c r="AH18" s="19">
        <v>-153.80000000000001</v>
      </c>
      <c r="AI18" s="19">
        <v>-190.2</v>
      </c>
      <c r="AJ18" s="19">
        <v>-96.800000000000011</v>
      </c>
      <c r="AK18" s="19">
        <v>-52.199999999999989</v>
      </c>
      <c r="AL18" s="19">
        <v>-1.3</v>
      </c>
    </row>
    <row r="19" spans="1:38" ht="12.75" customHeight="1" x14ac:dyDescent="0.2">
      <c r="A19" s="1" t="s">
        <v>85</v>
      </c>
      <c r="B19" s="1">
        <v>-115.6</v>
      </c>
      <c r="C19" s="1">
        <v>16.599999999999994</v>
      </c>
      <c r="D19" s="19">
        <v>-2.5999999999999943</v>
      </c>
      <c r="E19" s="19">
        <v>118.5</v>
      </c>
      <c r="F19" s="19">
        <v>-93.3</v>
      </c>
      <c r="G19" s="19">
        <v>-21.200000000000003</v>
      </c>
      <c r="H19" s="19">
        <v>35.4</v>
      </c>
      <c r="I19" s="1">
        <v>-6.4000000000000057</v>
      </c>
      <c r="J19" s="1">
        <v>-95.7</v>
      </c>
      <c r="K19" s="1">
        <v>-17.599999999999994</v>
      </c>
      <c r="L19" s="1">
        <v>44.099999999999994</v>
      </c>
      <c r="M19" s="1">
        <v>-2.5999999999999943</v>
      </c>
      <c r="N19" s="1">
        <v>-73.400000000000006</v>
      </c>
      <c r="O19" s="19">
        <v>32.5</v>
      </c>
      <c r="P19" s="19">
        <v>-20.9</v>
      </c>
      <c r="Q19" s="19">
        <v>67.8</v>
      </c>
      <c r="R19" s="1">
        <v>-74.2</v>
      </c>
      <c r="S19" s="1">
        <v>-37</v>
      </c>
      <c r="T19" s="1">
        <v>17.3</v>
      </c>
      <c r="U19" s="1">
        <v>71.900000000000006</v>
      </c>
      <c r="V19" s="1">
        <v>-74.8</v>
      </c>
      <c r="W19" s="19">
        <v>-14.5</v>
      </c>
      <c r="X19" s="19">
        <v>36.5</v>
      </c>
      <c r="Y19" s="19">
        <v>104.8</v>
      </c>
      <c r="Z19" s="1">
        <v>-123.6</v>
      </c>
      <c r="AA19" s="19">
        <v>88.699999999999989</v>
      </c>
      <c r="AB19" s="19">
        <v>-1.5</v>
      </c>
      <c r="AC19" s="19">
        <v>15.399999999999999</v>
      </c>
      <c r="AD19" s="19">
        <v>-118.30000000000001</v>
      </c>
      <c r="AE19" s="19">
        <v>-75.7</v>
      </c>
      <c r="AF19" s="19">
        <v>-0.70000000000000284</v>
      </c>
      <c r="AG19" s="19">
        <v>9.5</v>
      </c>
      <c r="AH19" s="19">
        <v>-285.7</v>
      </c>
      <c r="AI19" s="19">
        <v>-53</v>
      </c>
      <c r="AJ19" s="19">
        <v>109.5</v>
      </c>
      <c r="AK19" s="19">
        <v>161.60000000000002</v>
      </c>
      <c r="AL19" s="19">
        <v>-76.7</v>
      </c>
    </row>
    <row r="20" spans="1:38" ht="12.75" customHeight="1" x14ac:dyDescent="0.2">
      <c r="A20" s="1" t="s">
        <v>166</v>
      </c>
      <c r="B20" s="1"/>
      <c r="C20" s="1"/>
      <c r="D20" s="19"/>
      <c r="E20" s="19"/>
      <c r="F20" s="19"/>
      <c r="G20" s="19"/>
      <c r="H20" s="19"/>
      <c r="I20" s="1"/>
      <c r="J20" s="1"/>
      <c r="K20" s="1"/>
      <c r="L20" s="1"/>
      <c r="M20" s="1"/>
      <c r="N20" s="1"/>
      <c r="O20" s="19"/>
      <c r="P20" s="19"/>
      <c r="Q20" s="19"/>
      <c r="R20" s="1"/>
      <c r="S20" s="1"/>
      <c r="T20" s="1"/>
      <c r="U20" s="1"/>
      <c r="V20" s="1"/>
      <c r="W20" s="19"/>
      <c r="X20" s="19"/>
      <c r="Y20" s="19"/>
      <c r="Z20" s="1"/>
      <c r="AA20" s="19"/>
      <c r="AB20" s="19"/>
      <c r="AC20" s="19"/>
      <c r="AD20" s="19">
        <v>56</v>
      </c>
      <c r="AE20" s="19">
        <v>115.69999999999999</v>
      </c>
      <c r="AF20" s="19">
        <v>0.20000000000001705</v>
      </c>
      <c r="AG20" s="19">
        <v>125.49999999999997</v>
      </c>
      <c r="AH20" s="19">
        <v>86.4</v>
      </c>
      <c r="AI20" s="19">
        <v>42</v>
      </c>
      <c r="AJ20" s="19">
        <v>67.599999999999966</v>
      </c>
      <c r="AK20" s="19">
        <v>-107.39999999999998</v>
      </c>
      <c r="AL20" s="19">
        <v>-4.6000000000000014</v>
      </c>
    </row>
    <row r="21" spans="1:38" ht="12.75" customHeight="1" x14ac:dyDescent="0.2">
      <c r="A21" s="1" t="s">
        <v>86</v>
      </c>
      <c r="B21" s="1">
        <v>0.70000000000000018</v>
      </c>
      <c r="C21" s="1">
        <v>-2.4</v>
      </c>
      <c r="D21" s="19">
        <v>5.1999999999999993</v>
      </c>
      <c r="E21" s="19">
        <v>4.5999999999999996</v>
      </c>
      <c r="F21" s="19">
        <v>-20</v>
      </c>
      <c r="G21" s="19">
        <v>-0.30000000000000071</v>
      </c>
      <c r="H21" s="19">
        <v>13.7</v>
      </c>
      <c r="I21" s="1">
        <v>0.10000000000000142</v>
      </c>
      <c r="J21" s="1">
        <v>-19.3</v>
      </c>
      <c r="K21" s="1">
        <v>3.1999999999999993</v>
      </c>
      <c r="L21" s="1">
        <v>12.8</v>
      </c>
      <c r="M21" s="1">
        <v>-1.9000000000000004</v>
      </c>
      <c r="N21" s="1">
        <v>-2.1</v>
      </c>
      <c r="O21" s="19">
        <v>-22.7</v>
      </c>
      <c r="P21" s="19">
        <v>-4.5999999999999996</v>
      </c>
      <c r="Q21" s="19">
        <v>-5.0999999999999996</v>
      </c>
      <c r="R21" s="1">
        <v>4</v>
      </c>
      <c r="S21" s="1">
        <v>-19.899999999999999</v>
      </c>
      <c r="T21" s="1">
        <v>2.9</v>
      </c>
      <c r="U21" s="1">
        <v>12.7</v>
      </c>
      <c r="V21" s="1">
        <v>-22.1</v>
      </c>
      <c r="W21" s="19">
        <v>-3.5</v>
      </c>
      <c r="X21" s="19">
        <v>13.7</v>
      </c>
      <c r="Y21" s="19">
        <v>31.2</v>
      </c>
      <c r="Z21" s="1">
        <v>-36.1</v>
      </c>
      <c r="AA21" s="19">
        <v>12.400000000000002</v>
      </c>
      <c r="AB21" s="19">
        <v>11.799999999999999</v>
      </c>
      <c r="AC21" s="19">
        <v>1.7000000000000011</v>
      </c>
      <c r="AD21" s="19">
        <v>-52.2</v>
      </c>
      <c r="AE21" s="19">
        <v>16.8</v>
      </c>
      <c r="AF21" s="19">
        <v>4.2000000000000064</v>
      </c>
      <c r="AG21" s="19">
        <v>-6.8000000000000114</v>
      </c>
      <c r="AH21" s="19">
        <v>-45.561363849999999</v>
      </c>
      <c r="AI21" s="19">
        <v>-33.207448830000011</v>
      </c>
      <c r="AJ21" s="19">
        <v>-56.431187319999985</v>
      </c>
      <c r="AK21" s="19">
        <v>66</v>
      </c>
      <c r="AL21" s="19">
        <v>-21.3</v>
      </c>
    </row>
    <row r="22" spans="1:38" ht="12.75" customHeight="1" x14ac:dyDescent="0.2">
      <c r="A22" s="1" t="s">
        <v>87</v>
      </c>
      <c r="B22" s="1">
        <v>38.1</v>
      </c>
      <c r="C22" s="1">
        <v>-26</v>
      </c>
      <c r="D22" s="19">
        <v>25.1</v>
      </c>
      <c r="E22" s="19">
        <v>12.5</v>
      </c>
      <c r="F22" s="19">
        <v>4.9000000000000004</v>
      </c>
      <c r="G22" s="19">
        <v>12.799999999999999</v>
      </c>
      <c r="H22" s="19">
        <v>14.7</v>
      </c>
      <c r="I22" s="1">
        <v>-46.3</v>
      </c>
      <c r="J22" s="1">
        <v>9.3000000000000007</v>
      </c>
      <c r="K22" s="1">
        <v>11.399999999999999</v>
      </c>
      <c r="L22" s="1">
        <v>10.8</v>
      </c>
      <c r="M22" s="1">
        <v>-35.200000000000003</v>
      </c>
      <c r="N22" s="1">
        <v>-4</v>
      </c>
      <c r="O22" s="19">
        <v>2</v>
      </c>
      <c r="P22" s="19">
        <v>0.8</v>
      </c>
      <c r="Q22" s="19">
        <v>-61.8</v>
      </c>
      <c r="R22" s="1">
        <v>32.9</v>
      </c>
      <c r="S22" s="1">
        <v>15.9</v>
      </c>
      <c r="T22" s="1">
        <v>8.3000000000000007</v>
      </c>
      <c r="U22" s="1">
        <v>-12.100000000000001</v>
      </c>
      <c r="V22" s="1">
        <v>16.2</v>
      </c>
      <c r="W22" s="19">
        <v>0.4</v>
      </c>
      <c r="X22" s="19">
        <v>-105</v>
      </c>
      <c r="Y22" s="19">
        <v>87.5</v>
      </c>
      <c r="Z22" s="1">
        <v>0</v>
      </c>
      <c r="AA22" s="19">
        <v>13.5</v>
      </c>
      <c r="AB22" s="19">
        <v>-3.3000000000000007</v>
      </c>
      <c r="AC22" s="19">
        <v>-3.2999999999999989</v>
      </c>
      <c r="AD22" s="19">
        <v>8.5</v>
      </c>
      <c r="AE22" s="19">
        <v>0.5</v>
      </c>
      <c r="AF22" s="19">
        <v>-5.5</v>
      </c>
      <c r="AG22" s="19">
        <v>-14.4</v>
      </c>
      <c r="AH22" s="19">
        <v>8.7696731578902813</v>
      </c>
      <c r="AI22" s="19">
        <v>-1.7696731578902813</v>
      </c>
      <c r="AJ22" s="19">
        <v>-14.7</v>
      </c>
      <c r="AK22" s="19">
        <v>-7.0999999999999979</v>
      </c>
      <c r="AL22" s="19">
        <v>20.9</v>
      </c>
    </row>
    <row r="23" spans="1:38" ht="12.75" customHeight="1" x14ac:dyDescent="0.2">
      <c r="A23" s="1" t="s">
        <v>83</v>
      </c>
      <c r="B23" s="1">
        <v>31.700000000000003</v>
      </c>
      <c r="C23" s="1">
        <v>23.699999999999996</v>
      </c>
      <c r="D23" s="19">
        <v>37.29999999999999</v>
      </c>
      <c r="E23" s="19">
        <v>-7.9999999999999858</v>
      </c>
      <c r="F23" s="19">
        <v>19.5</v>
      </c>
      <c r="G23" s="19">
        <v>31.5</v>
      </c>
      <c r="H23" s="19">
        <v>12.3</v>
      </c>
      <c r="I23" s="1">
        <v>7.2000000000000028</v>
      </c>
      <c r="J23" s="1">
        <v>13.9</v>
      </c>
      <c r="K23" s="1">
        <v>25.9</v>
      </c>
      <c r="L23" s="1">
        <v>12</v>
      </c>
      <c r="M23" s="1">
        <v>0.80000000000000426</v>
      </c>
      <c r="N23" s="1">
        <f>16.1+0.4</f>
        <v>16.5</v>
      </c>
      <c r="O23" s="19">
        <f>20.4+0.7</f>
        <v>21.099999999999998</v>
      </c>
      <c r="P23" s="19">
        <f>10.5+0.7</f>
        <v>11.2</v>
      </c>
      <c r="Q23" s="19">
        <f>20+5.8</f>
        <v>25.8</v>
      </c>
      <c r="R23" s="1">
        <f>17.6+0.7</f>
        <v>18.3</v>
      </c>
      <c r="S23" s="1">
        <f>-1.7+0.8</f>
        <v>-0.89999999999999991</v>
      </c>
      <c r="T23" s="1">
        <v>-11</v>
      </c>
      <c r="U23" s="1">
        <v>7.1</v>
      </c>
      <c r="V23" s="1">
        <v>15.2</v>
      </c>
      <c r="W23" s="19">
        <v>6.8</v>
      </c>
      <c r="X23" s="19">
        <v>6.7</v>
      </c>
      <c r="Y23" s="19">
        <v>-59.6</v>
      </c>
      <c r="Z23" s="1">
        <v>13.8</v>
      </c>
      <c r="AA23" s="19">
        <v>23.400000000000002</v>
      </c>
      <c r="AB23" s="19">
        <v>19.799999999999997</v>
      </c>
      <c r="AC23" s="19">
        <v>-6.2000000000000028</v>
      </c>
      <c r="AD23" s="19">
        <v>7.4</v>
      </c>
      <c r="AE23" s="19">
        <v>-3.8</v>
      </c>
      <c r="AF23" s="19">
        <v>8.8000000000000007</v>
      </c>
      <c r="AG23" s="19">
        <v>-275.2</v>
      </c>
      <c r="AH23" s="19">
        <v>10.3</v>
      </c>
      <c r="AI23" s="19">
        <v>6.1000000000000014</v>
      </c>
      <c r="AJ23" s="19">
        <v>20.600000000000005</v>
      </c>
      <c r="AK23" s="19">
        <v>5.7999999999999936</v>
      </c>
      <c r="AL23" s="19">
        <v>9.3000000000000007</v>
      </c>
    </row>
    <row r="24" spans="1:38" ht="12.75" customHeight="1" x14ac:dyDescent="0.2">
      <c r="A24" s="1" t="s">
        <v>88</v>
      </c>
      <c r="B24" s="1">
        <v>40.299999999999997</v>
      </c>
      <c r="C24" s="1">
        <v>-29.799999999999997</v>
      </c>
      <c r="D24" s="1">
        <v>16.3</v>
      </c>
      <c r="E24" s="1">
        <v>-16.5</v>
      </c>
      <c r="F24" s="1">
        <v>51.6</v>
      </c>
      <c r="G24" s="1">
        <v>-33.400000000000006</v>
      </c>
      <c r="H24" s="1">
        <v>13.5</v>
      </c>
      <c r="I24" s="1">
        <v>-19.799999999999997</v>
      </c>
      <c r="J24" s="1">
        <v>42.7</v>
      </c>
      <c r="K24" s="1">
        <v>-28.500000000000004</v>
      </c>
      <c r="L24" s="1">
        <v>10.900000000000002</v>
      </c>
      <c r="M24" s="1">
        <v>-13.8</v>
      </c>
      <c r="N24" s="1">
        <v>49.7</v>
      </c>
      <c r="O24" s="1">
        <v>-28.2</v>
      </c>
      <c r="P24" s="1">
        <v>34.200000000000003</v>
      </c>
      <c r="Q24" s="1">
        <v>-17.100000000000001</v>
      </c>
      <c r="R24" s="1">
        <v>98.7</v>
      </c>
      <c r="S24" s="1">
        <v>-77.400000000000006</v>
      </c>
      <c r="T24" s="1">
        <v>17.7</v>
      </c>
      <c r="U24" s="1">
        <v>-42.4</v>
      </c>
      <c r="V24" s="1">
        <v>44.7</v>
      </c>
      <c r="W24" s="1">
        <v>-44.6</v>
      </c>
      <c r="X24" s="1">
        <v>9.9</v>
      </c>
      <c r="Y24" s="1">
        <v>-86.3</v>
      </c>
      <c r="Z24" s="1">
        <v>56.4</v>
      </c>
      <c r="AA24" s="1">
        <v>7.4</v>
      </c>
      <c r="AB24" s="1">
        <v>25.900000000000006</v>
      </c>
      <c r="AC24" s="1">
        <v>-9.1000000000000085</v>
      </c>
      <c r="AD24" s="1">
        <v>72.8</v>
      </c>
      <c r="AE24" s="1">
        <v>-6.8</v>
      </c>
      <c r="AF24" s="1">
        <v>36.900000000000006</v>
      </c>
      <c r="AG24" s="1">
        <v>24.000000000000014</v>
      </c>
      <c r="AH24" s="1">
        <v>70.900000000000006</v>
      </c>
      <c r="AI24" s="1">
        <v>-99.600000000000009</v>
      </c>
      <c r="AJ24" s="1">
        <v>32.400000000000006</v>
      </c>
      <c r="AK24" s="1">
        <v>24.399999999999991</v>
      </c>
      <c r="AL24" s="1">
        <v>65</v>
      </c>
    </row>
    <row r="25" spans="1:38" ht="12.75" customHeight="1" x14ac:dyDescent="0.2">
      <c r="A25" s="1" t="s">
        <v>89</v>
      </c>
      <c r="B25" s="1">
        <v>67.3</v>
      </c>
      <c r="C25" s="1">
        <v>-25.599999999999994</v>
      </c>
      <c r="D25" s="1">
        <v>-35.400000000000006</v>
      </c>
      <c r="E25" s="1">
        <v>-14.5</v>
      </c>
      <c r="F25" s="1">
        <v>9.3000000000000007</v>
      </c>
      <c r="G25" s="1">
        <v>4</v>
      </c>
      <c r="H25" s="1">
        <v>47.3</v>
      </c>
      <c r="I25" s="1">
        <v>34.100000000000009</v>
      </c>
      <c r="J25" s="1">
        <v>1.3</v>
      </c>
      <c r="K25" s="1">
        <v>9.5</v>
      </c>
      <c r="L25" s="1">
        <v>40.400000000000006</v>
      </c>
      <c r="M25" s="1">
        <v>31</v>
      </c>
      <c r="N25" s="1">
        <v>-22.3</v>
      </c>
      <c r="O25" s="1">
        <v>22.3</v>
      </c>
      <c r="P25" s="1">
        <v>-44.1</v>
      </c>
      <c r="Q25" s="1">
        <v>-22.7</v>
      </c>
      <c r="R25" s="1">
        <v>50.6</v>
      </c>
      <c r="S25" s="1">
        <v>16.2</v>
      </c>
      <c r="T25" s="1">
        <v>-7.2</v>
      </c>
      <c r="U25" s="1">
        <v>90.4</v>
      </c>
      <c r="V25" s="1">
        <v>-94.9</v>
      </c>
      <c r="W25" s="1">
        <v>-2</v>
      </c>
      <c r="X25" s="1">
        <v>22.9</v>
      </c>
      <c r="Y25" s="1">
        <v>-8.9</v>
      </c>
      <c r="Z25" s="1">
        <v>54.9</v>
      </c>
      <c r="AA25" s="1">
        <v>-62.999999999999986</v>
      </c>
      <c r="AB25" s="1">
        <v>18.799999999999994</v>
      </c>
      <c r="AC25" s="1">
        <v>71</v>
      </c>
      <c r="AD25" s="1">
        <v>0.39999999999999858</v>
      </c>
      <c r="AE25" s="1">
        <v>-5.1999999999999815</v>
      </c>
      <c r="AF25" s="1">
        <v>4.6999999999999886</v>
      </c>
      <c r="AG25" s="1">
        <v>17.700000000000017</v>
      </c>
      <c r="AH25" s="1">
        <v>-5.7</v>
      </c>
      <c r="AI25" s="1">
        <v>-1.0999999999999996</v>
      </c>
      <c r="AJ25" s="1">
        <v>4.5999999999999996</v>
      </c>
      <c r="AK25" s="1">
        <v>21.5</v>
      </c>
      <c r="AL25" s="1">
        <v>-17.399999999999999</v>
      </c>
    </row>
    <row r="26" spans="1:38" ht="12.75" customHeight="1" x14ac:dyDescent="0.2">
      <c r="A26" s="37" t="s">
        <v>158</v>
      </c>
      <c r="B26" s="1">
        <v>-42.9</v>
      </c>
      <c r="C26" s="1">
        <v>-80.400000000000006</v>
      </c>
      <c r="D26" s="1">
        <v>-69.5</v>
      </c>
      <c r="E26" s="1">
        <v>-45.5</v>
      </c>
      <c r="F26" s="1">
        <v>-40.9</v>
      </c>
      <c r="G26" s="1">
        <v>-52.800000000000004</v>
      </c>
      <c r="H26" s="1">
        <v>-38.4</v>
      </c>
      <c r="I26" s="1">
        <v>-50.999999999999979</v>
      </c>
      <c r="J26" s="1">
        <v>-35.9</v>
      </c>
      <c r="K26" s="1">
        <v>-47.699999999999996</v>
      </c>
      <c r="L26" s="1">
        <v>-33.800000000000011</v>
      </c>
      <c r="M26" s="1">
        <v>-45.199999999999989</v>
      </c>
      <c r="N26" s="1">
        <v>-24.6</v>
      </c>
      <c r="O26" s="1">
        <v>-22.400000000000002</v>
      </c>
      <c r="P26" s="1">
        <v>-10.6</v>
      </c>
      <c r="Q26" s="1">
        <v>-12.4</v>
      </c>
      <c r="R26" s="1">
        <v>-27.5</v>
      </c>
      <c r="S26" s="1">
        <v>3.8</v>
      </c>
      <c r="T26" s="1">
        <v>-5.5</v>
      </c>
      <c r="U26" s="1">
        <v>-12.599999999999998</v>
      </c>
      <c r="V26" s="1">
        <v>-12.3</v>
      </c>
      <c r="W26" s="1">
        <v>-20.100000000000001</v>
      </c>
      <c r="X26" s="1">
        <v>6.1</v>
      </c>
      <c r="Y26" s="1">
        <v>-4.5</v>
      </c>
      <c r="Z26" s="1">
        <v>-4.4000000000000004</v>
      </c>
      <c r="AA26" s="1">
        <v>-2.3999999999999995</v>
      </c>
      <c r="AB26" s="1">
        <v>1.3999999999999995</v>
      </c>
      <c r="AC26" s="1">
        <v>19.5</v>
      </c>
      <c r="AD26" s="1">
        <v>-5.4</v>
      </c>
      <c r="AE26" s="1">
        <v>12.3</v>
      </c>
      <c r="AF26" s="1">
        <v>36.700000000000003</v>
      </c>
      <c r="AG26" s="1">
        <v>46.4</v>
      </c>
      <c r="AH26" s="1">
        <v>58.3</v>
      </c>
      <c r="AI26" s="1">
        <v>-14.899999999999991</v>
      </c>
      <c r="AJ26" s="1">
        <v>35.099999999999994</v>
      </c>
      <c r="AK26" s="1">
        <v>10.599999999999994</v>
      </c>
      <c r="AL26" s="1">
        <v>7.5</v>
      </c>
    </row>
    <row r="27" spans="1:38" ht="12.75" customHeight="1" x14ac:dyDescent="0.2">
      <c r="A27" s="12" t="s">
        <v>118</v>
      </c>
      <c r="B27" s="12">
        <v>163</v>
      </c>
      <c r="C27" s="12">
        <v>139.49999999999994</v>
      </c>
      <c r="D27" s="12">
        <v>189</v>
      </c>
      <c r="E27" s="12">
        <v>125.7</v>
      </c>
      <c r="F27" s="12">
        <v>135.69999999999999</v>
      </c>
      <c r="G27" s="12">
        <v>172.10000000000005</v>
      </c>
      <c r="H27" s="12">
        <v>297.3</v>
      </c>
      <c r="I27" s="12">
        <v>131.49999999999994</v>
      </c>
      <c r="J27" s="12">
        <v>108.90000000000003</v>
      </c>
      <c r="K27" s="12">
        <v>152.99999999999994</v>
      </c>
      <c r="L27" s="12">
        <v>256.30000000000018</v>
      </c>
      <c r="M27" s="12">
        <v>102.79999999999984</v>
      </c>
      <c r="N27" s="12">
        <v>95.9</v>
      </c>
      <c r="O27" s="12">
        <v>149</v>
      </c>
      <c r="P27" s="12">
        <v>259.39999999999998</v>
      </c>
      <c r="Q27" s="12">
        <v>108.7</v>
      </c>
      <c r="R27" s="12">
        <v>207.4</v>
      </c>
      <c r="S27" s="12">
        <v>24.9</v>
      </c>
      <c r="T27" s="12">
        <v>102.6</v>
      </c>
      <c r="U27" s="12">
        <v>174.70000000000005</v>
      </c>
      <c r="V27" s="12">
        <v>0.2</v>
      </c>
      <c r="W27" s="12">
        <v>125.7</v>
      </c>
      <c r="X27" s="12">
        <v>273.60000000000002</v>
      </c>
      <c r="Y27" s="12">
        <v>205.5</v>
      </c>
      <c r="Z27" s="12">
        <v>82.7</v>
      </c>
      <c r="AA27" s="12">
        <v>183.5</v>
      </c>
      <c r="AB27" s="12">
        <v>336.80000000000013</v>
      </c>
      <c r="AC27" s="12">
        <v>270.6999999999997</v>
      </c>
      <c r="AD27" s="12">
        <v>216.39999999999998</v>
      </c>
      <c r="AE27" s="12">
        <v>274.5</v>
      </c>
      <c r="AF27" s="12">
        <v>500.00000000000011</v>
      </c>
      <c r="AG27" s="12">
        <v>73.500000000000227</v>
      </c>
      <c r="AH27" s="12">
        <v>293.00830930789022</v>
      </c>
      <c r="AI27" s="12">
        <v>163.22287801210985</v>
      </c>
      <c r="AJ27" s="12">
        <v>456.06881267999995</v>
      </c>
      <c r="AK27" s="12">
        <v>213.20000000000005</v>
      </c>
      <c r="AL27" s="12">
        <v>190.1</v>
      </c>
    </row>
    <row r="28" spans="1:38" ht="12.75" customHeight="1" x14ac:dyDescent="0.2">
      <c r="A28" s="1" t="s">
        <v>119</v>
      </c>
      <c r="B28" s="1"/>
      <c r="C28" s="1"/>
      <c r="D28" s="1"/>
      <c r="E28" s="1"/>
      <c r="F28" s="1"/>
      <c r="G28" s="1"/>
      <c r="H28" s="1"/>
      <c r="I28" s="1"/>
      <c r="J28" s="1">
        <v>26.8</v>
      </c>
      <c r="K28" s="1">
        <v>19.099999999999998</v>
      </c>
      <c r="L28" s="1">
        <v>41.000000000000007</v>
      </c>
      <c r="M28" s="1">
        <v>28.699999999999989</v>
      </c>
      <c r="N28" s="1">
        <v>44.1</v>
      </c>
      <c r="O28" s="1">
        <v>0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I28" s="1">
        <v>0</v>
      </c>
      <c r="AJ28" s="1">
        <v>0</v>
      </c>
      <c r="AK28" s="1">
        <v>0</v>
      </c>
      <c r="AL28" s="1">
        <v>0</v>
      </c>
    </row>
    <row r="29" spans="1:38" ht="12.75" customHeight="1" x14ac:dyDescent="0.2">
      <c r="A29" s="12" t="s">
        <v>126</v>
      </c>
      <c r="B29" s="12"/>
      <c r="C29" s="12"/>
      <c r="D29" s="12"/>
      <c r="E29" s="12"/>
      <c r="F29" s="12"/>
      <c r="G29" s="12"/>
      <c r="H29" s="12"/>
      <c r="I29" s="12"/>
      <c r="J29" s="12">
        <v>135.70000000000005</v>
      </c>
      <c r="K29" s="12">
        <v>172.09999999999994</v>
      </c>
      <c r="L29" s="12">
        <v>297.30000000000018</v>
      </c>
      <c r="M29" s="12">
        <v>131.49999999999983</v>
      </c>
      <c r="N29" s="12">
        <v>140</v>
      </c>
      <c r="O29" s="12">
        <v>149</v>
      </c>
      <c r="P29" s="12">
        <v>259.39999999999998</v>
      </c>
      <c r="Q29" s="12">
        <v>108.7</v>
      </c>
      <c r="R29" s="12">
        <v>207.4</v>
      </c>
      <c r="S29" s="12">
        <v>24.9</v>
      </c>
      <c r="T29" s="12">
        <v>102.6</v>
      </c>
      <c r="U29" s="12">
        <v>174.70000000000005</v>
      </c>
      <c r="V29" s="12">
        <v>0.2</v>
      </c>
      <c r="W29" s="12">
        <v>125.7</v>
      </c>
      <c r="X29" s="12">
        <v>273.60000000000002</v>
      </c>
      <c r="Y29" s="12">
        <v>205.5</v>
      </c>
      <c r="Z29" s="12">
        <v>82.7</v>
      </c>
      <c r="AA29" s="12">
        <v>183.5</v>
      </c>
      <c r="AB29" s="12">
        <v>336.80000000000013</v>
      </c>
      <c r="AC29" s="12">
        <v>270.6999999999997</v>
      </c>
      <c r="AD29" s="12">
        <v>216.39999999999998</v>
      </c>
      <c r="AE29" s="12">
        <v>274.5</v>
      </c>
      <c r="AF29" s="12">
        <v>500.00000000000011</v>
      </c>
      <c r="AG29" s="12">
        <v>73.500000000000227</v>
      </c>
      <c r="AH29" s="12">
        <v>293.00830930789022</v>
      </c>
      <c r="AI29" s="12">
        <v>163.22287801210985</v>
      </c>
      <c r="AJ29" s="12">
        <v>456.06881267999995</v>
      </c>
      <c r="AK29" s="12">
        <v>213.20000000000005</v>
      </c>
      <c r="AL29" s="12">
        <v>190.1</v>
      </c>
    </row>
    <row r="30" spans="1:38" ht="12.7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2.75" customHeight="1" x14ac:dyDescent="0.2">
      <c r="A31" s="1" t="s">
        <v>90</v>
      </c>
      <c r="B31" s="1">
        <v>-189.7</v>
      </c>
      <c r="C31" s="1">
        <v>-200.7</v>
      </c>
      <c r="D31" s="1">
        <v>-223</v>
      </c>
      <c r="E31" s="1">
        <v>-207.30000000000007</v>
      </c>
      <c r="F31" s="1">
        <v>-190.4</v>
      </c>
      <c r="G31" s="1">
        <v>-96.9</v>
      </c>
      <c r="H31" s="1">
        <v>-107</v>
      </c>
      <c r="I31" s="1">
        <v>-120.1</v>
      </c>
      <c r="J31" s="1">
        <v>-156.9</v>
      </c>
      <c r="K31" s="1">
        <v>-77.900000000000006</v>
      </c>
      <c r="L31" s="1">
        <v>-81.699999999999989</v>
      </c>
      <c r="M31" s="1">
        <v>-101.19999999999999</v>
      </c>
      <c r="N31" s="1">
        <v>-65.099999999999994</v>
      </c>
      <c r="O31" s="1">
        <v>-80</v>
      </c>
      <c r="P31" s="1">
        <v>-68.7</v>
      </c>
      <c r="Q31" s="1">
        <v>-114.4</v>
      </c>
      <c r="R31" s="1">
        <v>-60.3</v>
      </c>
      <c r="S31" s="1">
        <v>-102</v>
      </c>
      <c r="T31" s="1">
        <v>-102.7</v>
      </c>
      <c r="U31" s="1">
        <v>-143.89999999999998</v>
      </c>
      <c r="V31" s="1">
        <v>-135.6</v>
      </c>
      <c r="W31" s="1">
        <v>-104.1</v>
      </c>
      <c r="X31" s="1">
        <v>-98</v>
      </c>
      <c r="Y31" s="1">
        <v>-84</v>
      </c>
      <c r="Z31" s="1">
        <v>-60.6</v>
      </c>
      <c r="AA31" s="1">
        <v>-46.90000000000002</v>
      </c>
      <c r="AB31" s="1">
        <v>-41.2</v>
      </c>
      <c r="AC31" s="1">
        <v>-78.200000000000074</v>
      </c>
      <c r="AD31" s="1">
        <v>-57.600000000000009</v>
      </c>
      <c r="AE31" s="1">
        <v>-66.400000000000006</v>
      </c>
      <c r="AF31" s="1">
        <v>-75.499999999999972</v>
      </c>
      <c r="AG31" s="1">
        <v>-122.10000000000004</v>
      </c>
      <c r="AH31" s="1">
        <v>-112.03863615</v>
      </c>
      <c r="AI31" s="1">
        <v>-100.79255116999997</v>
      </c>
      <c r="AJ31" s="1">
        <v>-163.86881268000002</v>
      </c>
      <c r="AK31" s="1">
        <v>-184.99999999999994</v>
      </c>
      <c r="AL31" s="1">
        <v>-140.79999999999998</v>
      </c>
    </row>
    <row r="32" spans="1:38" ht="12.75" customHeight="1" x14ac:dyDescent="0.2">
      <c r="A32" s="1" t="s">
        <v>170</v>
      </c>
      <c r="B32" s="1">
        <v>1.2</v>
      </c>
      <c r="C32" s="1">
        <v>1.8</v>
      </c>
      <c r="D32" s="1">
        <v>0.7</v>
      </c>
      <c r="E32" s="1">
        <v>1.3999999999999995</v>
      </c>
      <c r="F32" s="1">
        <v>1.8</v>
      </c>
      <c r="G32" s="1">
        <v>0.2</v>
      </c>
      <c r="H32" s="1">
        <v>0.5</v>
      </c>
      <c r="I32" s="1">
        <v>3.8</v>
      </c>
      <c r="J32" s="1">
        <v>1.8</v>
      </c>
      <c r="K32" s="1">
        <v>0.19999999999999996</v>
      </c>
      <c r="L32" s="1">
        <v>0.5</v>
      </c>
      <c r="M32" s="1">
        <v>3.7</v>
      </c>
      <c r="N32" s="1">
        <v>5.7</v>
      </c>
      <c r="O32" s="1">
        <v>0.1</v>
      </c>
      <c r="P32" s="1">
        <v>0.4</v>
      </c>
      <c r="Q32" s="1">
        <v>-3</v>
      </c>
      <c r="R32" s="1">
        <v>1.6</v>
      </c>
      <c r="S32" s="1">
        <v>0.4</v>
      </c>
      <c r="T32" s="1">
        <v>4.2</v>
      </c>
      <c r="U32" s="1">
        <v>0.29999999999999982</v>
      </c>
      <c r="V32" s="1">
        <v>0.4</v>
      </c>
      <c r="W32" s="1">
        <v>0.2</v>
      </c>
      <c r="X32" s="1">
        <v>0.1</v>
      </c>
      <c r="Y32" s="1">
        <v>0.4</v>
      </c>
      <c r="Z32" s="1">
        <v>0.5</v>
      </c>
      <c r="AA32" s="1">
        <v>0.2</v>
      </c>
      <c r="AB32" s="1">
        <v>-0.1</v>
      </c>
      <c r="AC32" s="1">
        <v>50.3</v>
      </c>
      <c r="AD32" s="1">
        <v>2.5</v>
      </c>
      <c r="AE32" s="1">
        <v>0</v>
      </c>
      <c r="AF32" s="1">
        <v>0.10000000000000009</v>
      </c>
      <c r="AG32" s="1">
        <v>44.2</v>
      </c>
      <c r="AH32" s="1">
        <v>0.1</v>
      </c>
      <c r="AI32" s="1">
        <v>1.0999999999999999</v>
      </c>
      <c r="AJ32" s="1">
        <v>9.4</v>
      </c>
      <c r="AK32" s="1">
        <v>0.20000000000000107</v>
      </c>
      <c r="AL32" s="1">
        <v>0.1</v>
      </c>
    </row>
    <row r="33" spans="1:38" ht="12.75" customHeight="1" x14ac:dyDescent="0.2">
      <c r="A33" s="1" t="s">
        <v>91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-8.8000000000000007</v>
      </c>
      <c r="J33" s="1">
        <v>0</v>
      </c>
      <c r="K33" s="1">
        <v>0</v>
      </c>
      <c r="L33" s="1">
        <v>0</v>
      </c>
      <c r="M33" s="1">
        <v>-8.8000000000000007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-21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-30.2</v>
      </c>
      <c r="AE33" s="1">
        <v>0.1</v>
      </c>
      <c r="AF33" s="1">
        <v>1.2999999999999985</v>
      </c>
      <c r="AG33" s="1">
        <v>0</v>
      </c>
      <c r="AH33" s="1">
        <v>-162.86967315789028</v>
      </c>
      <c r="AI33" s="1">
        <v>32.889673157890257</v>
      </c>
      <c r="AJ33" s="1">
        <v>-5.8199999999999932</v>
      </c>
      <c r="AK33" s="1">
        <v>0</v>
      </c>
      <c r="AL33" s="1">
        <v>0</v>
      </c>
    </row>
    <row r="34" spans="1:38" x14ac:dyDescent="0.2">
      <c r="A34" s="12" t="s">
        <v>120</v>
      </c>
      <c r="B34" s="12">
        <v>-188.5</v>
      </c>
      <c r="C34" s="12">
        <v>-198.89999999999998</v>
      </c>
      <c r="D34" s="12">
        <v>-222.3</v>
      </c>
      <c r="E34" s="12">
        <v>-205.90000000000006</v>
      </c>
      <c r="F34" s="12">
        <v>-188.6</v>
      </c>
      <c r="G34" s="12">
        <v>-96.7</v>
      </c>
      <c r="H34" s="12">
        <v>-106.5</v>
      </c>
      <c r="I34" s="12">
        <v>-125.1</v>
      </c>
      <c r="J34" s="12">
        <v>-155.1</v>
      </c>
      <c r="K34" s="12">
        <v>-77.700000000000017</v>
      </c>
      <c r="L34" s="12">
        <v>-81.199999999999989</v>
      </c>
      <c r="M34" s="12">
        <v>-106.30000000000001</v>
      </c>
      <c r="N34" s="12">
        <v>-59.4</v>
      </c>
      <c r="O34" s="12">
        <v>-79.900000000000006</v>
      </c>
      <c r="P34" s="12">
        <v>-68.3</v>
      </c>
      <c r="Q34" s="12">
        <v>-117.39999999999998</v>
      </c>
      <c r="R34" s="12">
        <v>-58.7</v>
      </c>
      <c r="S34" s="12">
        <v>-122.6</v>
      </c>
      <c r="T34" s="12">
        <v>-98.5</v>
      </c>
      <c r="U34" s="12">
        <v>-143.59999999999997</v>
      </c>
      <c r="V34" s="12">
        <v>-135.19999999999999</v>
      </c>
      <c r="W34" s="12">
        <v>-103.9</v>
      </c>
      <c r="X34" s="12">
        <v>-97.9</v>
      </c>
      <c r="Y34" s="12">
        <v>-83.6</v>
      </c>
      <c r="Z34" s="12">
        <v>-60.1</v>
      </c>
      <c r="AA34" s="12">
        <v>-46.7</v>
      </c>
      <c r="AB34" s="12">
        <v>-41.299999999999955</v>
      </c>
      <c r="AC34" s="12">
        <v>-27.900000000000063</v>
      </c>
      <c r="AD34" s="12">
        <v>-85.3</v>
      </c>
      <c r="AE34" s="12">
        <v>-66.3</v>
      </c>
      <c r="AF34" s="12">
        <v>-74.09999999999998</v>
      </c>
      <c r="AG34" s="12">
        <v>-77.899999999999991</v>
      </c>
      <c r="AH34" s="12">
        <v>-274.80830930789023</v>
      </c>
      <c r="AI34" s="12">
        <v>-66.802878012109772</v>
      </c>
      <c r="AJ34" s="12">
        <v>-160.28881268000009</v>
      </c>
      <c r="AK34" s="12">
        <v>-184.79999999999995</v>
      </c>
      <c r="AL34" s="12">
        <v>-140.69999999999999</v>
      </c>
    </row>
    <row r="35" spans="1:38" x14ac:dyDescent="0.2">
      <c r="A35" s="13" t="s">
        <v>92</v>
      </c>
      <c r="B35" s="1">
        <v>59.5</v>
      </c>
      <c r="C35" s="1">
        <v>-24.2</v>
      </c>
      <c r="D35" s="1">
        <v>-60.9</v>
      </c>
      <c r="E35" s="1">
        <v>149.80000000000001</v>
      </c>
      <c r="F35" s="1">
        <v>-23.6</v>
      </c>
      <c r="G35" s="1">
        <v>-93.4</v>
      </c>
      <c r="H35" s="1">
        <v>-70.7</v>
      </c>
      <c r="I35" s="1">
        <v>74.700000000000045</v>
      </c>
      <c r="J35" s="1">
        <v>-43.6</v>
      </c>
      <c r="K35" s="1">
        <v>-60.800000000000004</v>
      </c>
      <c r="L35" s="1">
        <v>-70.799999999999983</v>
      </c>
      <c r="M35" s="1">
        <v>101.1</v>
      </c>
      <c r="N35" s="1">
        <v>-200.6</v>
      </c>
      <c r="O35" s="1">
        <v>-149.4</v>
      </c>
      <c r="P35" s="1">
        <v>48.1</v>
      </c>
      <c r="Q35" s="1">
        <v>144.30000000000001</v>
      </c>
      <c r="R35" s="1">
        <v>-219.5</v>
      </c>
      <c r="S35" s="1">
        <v>284.2</v>
      </c>
      <c r="T35" s="1">
        <v>-20</v>
      </c>
      <c r="U35" s="1">
        <v>169.3</v>
      </c>
      <c r="V35" s="1">
        <v>19.899999999999999</v>
      </c>
      <c r="W35" s="1">
        <v>-1.2</v>
      </c>
      <c r="X35" s="1">
        <v>-14.6</v>
      </c>
      <c r="Y35" s="1">
        <v>-67</v>
      </c>
      <c r="Z35" s="1">
        <v>-1.6</v>
      </c>
      <c r="AA35" s="1">
        <v>-126.9</v>
      </c>
      <c r="AB35" s="1">
        <v>-328.1</v>
      </c>
      <c r="AC35" s="1">
        <v>-150.49999999999989</v>
      </c>
      <c r="AD35" s="1">
        <v>89.4</v>
      </c>
      <c r="AE35" s="1">
        <v>137</v>
      </c>
      <c r="AF35" s="1">
        <v>-426</v>
      </c>
      <c r="AG35" s="1">
        <v>-136.49999999999997</v>
      </c>
      <c r="AH35" s="1">
        <v>138.19999999999996</v>
      </c>
      <c r="AI35" s="1">
        <v>98.280000000000058</v>
      </c>
      <c r="AJ35" s="1">
        <v>-373.75440515209027</v>
      </c>
      <c r="AK35" s="1">
        <v>122.67440515209023</v>
      </c>
      <c r="AL35" s="1">
        <v>310.09999999999997</v>
      </c>
    </row>
    <row r="36" spans="1:38" ht="12.75" customHeight="1" x14ac:dyDescent="0.2">
      <c r="A36" s="12" t="s">
        <v>121</v>
      </c>
      <c r="B36" s="12">
        <v>-129</v>
      </c>
      <c r="C36" s="12">
        <v>-223.09999999999997</v>
      </c>
      <c r="D36" s="12">
        <v>-283.2</v>
      </c>
      <c r="E36" s="12">
        <v>-56.100000000000051</v>
      </c>
      <c r="F36" s="12">
        <v>-212.2</v>
      </c>
      <c r="G36" s="12">
        <v>-190.1</v>
      </c>
      <c r="H36" s="12">
        <v>-177.2</v>
      </c>
      <c r="I36" s="12">
        <v>-50.400000000000034</v>
      </c>
      <c r="J36" s="12">
        <v>-198.7</v>
      </c>
      <c r="K36" s="12">
        <v>-138.50000000000006</v>
      </c>
      <c r="L36" s="12">
        <v>-151.99999999999994</v>
      </c>
      <c r="M36" s="12">
        <v>-5.1999999999999886</v>
      </c>
      <c r="N36" s="12">
        <v>-260</v>
      </c>
      <c r="O36" s="12">
        <v>-229.3</v>
      </c>
      <c r="P36" s="12">
        <v>-20.2</v>
      </c>
      <c r="Q36" s="12">
        <v>26.899999999999977</v>
      </c>
      <c r="R36" s="12">
        <v>-278.2</v>
      </c>
      <c r="S36" s="12">
        <v>161.6</v>
      </c>
      <c r="T36" s="12">
        <v>-118.5</v>
      </c>
      <c r="U36" s="12">
        <v>25.699999999999989</v>
      </c>
      <c r="V36" s="12">
        <v>-115.3</v>
      </c>
      <c r="W36" s="12">
        <v>-105.1</v>
      </c>
      <c r="X36" s="12">
        <v>-112.5</v>
      </c>
      <c r="Y36" s="12">
        <v>-150.6</v>
      </c>
      <c r="Z36" s="12">
        <v>-61.7</v>
      </c>
      <c r="AA36" s="12">
        <v>-173.6</v>
      </c>
      <c r="AB36" s="12">
        <v>-369.40000000000009</v>
      </c>
      <c r="AC36" s="12">
        <v>-178.39999999999986</v>
      </c>
      <c r="AD36" s="12">
        <v>4.1000000000000014</v>
      </c>
      <c r="AE36" s="12">
        <v>70.7</v>
      </c>
      <c r="AF36" s="12">
        <v>-500.1</v>
      </c>
      <c r="AG36" s="12">
        <v>-214.39999999999995</v>
      </c>
      <c r="AH36" s="12">
        <v>-136.60830930789027</v>
      </c>
      <c r="AI36" s="12">
        <v>31.477121987890271</v>
      </c>
      <c r="AJ36" s="12">
        <v>-534.04321783209036</v>
      </c>
      <c r="AK36" s="12">
        <v>-62.125594847909724</v>
      </c>
      <c r="AL36" s="12">
        <v>169.39999999999998</v>
      </c>
    </row>
    <row r="37" spans="1:38" ht="25.5" x14ac:dyDescent="0.2">
      <c r="A37" s="13" t="s">
        <v>134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">
        <v>191.8</v>
      </c>
      <c r="O37" s="1">
        <v>0</v>
      </c>
      <c r="P37" s="1">
        <v>0</v>
      </c>
      <c r="Q37" s="1">
        <v>0</v>
      </c>
      <c r="R37" s="1">
        <v>0</v>
      </c>
      <c r="S37" s="12">
        <v>0</v>
      </c>
      <c r="T37" s="12">
        <v>0</v>
      </c>
      <c r="U37" s="12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I37" s="1">
        <v>0</v>
      </c>
      <c r="AJ37" s="1">
        <v>0</v>
      </c>
      <c r="AK37" s="1">
        <v>0</v>
      </c>
      <c r="AL37" s="1">
        <v>0</v>
      </c>
    </row>
    <row r="38" spans="1:38" ht="12.75" customHeight="1" x14ac:dyDescent="0.2">
      <c r="A38" s="1" t="s">
        <v>122</v>
      </c>
      <c r="B38" s="1"/>
      <c r="C38" s="1"/>
      <c r="D38" s="1"/>
      <c r="E38" s="1"/>
      <c r="F38" s="1"/>
      <c r="G38" s="1"/>
      <c r="H38" s="1"/>
      <c r="I38" s="1"/>
      <c r="J38" s="1">
        <v>-13.5</v>
      </c>
      <c r="K38" s="1">
        <v>-51.599999999999994</v>
      </c>
      <c r="L38" s="1">
        <v>-25.200000000000003</v>
      </c>
      <c r="M38" s="1">
        <v>-45.2</v>
      </c>
      <c r="N38" s="1">
        <v>-26</v>
      </c>
      <c r="O38" s="1">
        <v>0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I38" s="1">
        <v>0</v>
      </c>
      <c r="AJ38" s="1">
        <v>0</v>
      </c>
      <c r="AK38" s="1">
        <v>0</v>
      </c>
      <c r="AL38" s="1">
        <v>0</v>
      </c>
    </row>
    <row r="39" spans="1:38" ht="12.75" customHeight="1" x14ac:dyDescent="0.2">
      <c r="A39" s="12" t="s">
        <v>127</v>
      </c>
      <c r="B39" s="12"/>
      <c r="C39" s="12"/>
      <c r="D39" s="12"/>
      <c r="E39" s="12"/>
      <c r="F39" s="12"/>
      <c r="G39" s="12"/>
      <c r="H39" s="12"/>
      <c r="I39" s="12"/>
      <c r="J39" s="12">
        <v>-212.2</v>
      </c>
      <c r="K39" s="12">
        <v>-190.10000000000005</v>
      </c>
      <c r="L39" s="12">
        <v>-177.19999999999993</v>
      </c>
      <c r="M39" s="12">
        <v>-50.399999999999991</v>
      </c>
      <c r="N39" s="12">
        <v>-94.199999999999989</v>
      </c>
      <c r="O39" s="12">
        <v>-229.3</v>
      </c>
      <c r="P39" s="12">
        <v>-20.2</v>
      </c>
      <c r="Q39" s="12">
        <v>26.899999999999977</v>
      </c>
      <c r="R39" s="12">
        <v>-278.2</v>
      </c>
      <c r="S39" s="12">
        <v>161.6</v>
      </c>
      <c r="T39" s="12">
        <v>-118.5</v>
      </c>
      <c r="U39" s="12">
        <v>25.699999999999989</v>
      </c>
      <c r="V39" s="12">
        <v>-115.3</v>
      </c>
      <c r="W39" s="12">
        <v>-105.1</v>
      </c>
      <c r="X39" s="12">
        <v>-112.5</v>
      </c>
      <c r="Y39" s="12">
        <v>-150.6</v>
      </c>
      <c r="Z39" s="12">
        <v>-61.7</v>
      </c>
      <c r="AA39" s="12">
        <v>-173.6</v>
      </c>
      <c r="AB39" s="12">
        <v>-369.40000000000009</v>
      </c>
      <c r="AC39" s="12">
        <v>-178.39999999999986</v>
      </c>
      <c r="AD39" s="12">
        <v>4.1000000000000014</v>
      </c>
      <c r="AE39" s="12">
        <v>70.7</v>
      </c>
      <c r="AF39" s="12">
        <v>-500.1</v>
      </c>
      <c r="AG39" s="12">
        <v>-214.39999999999995</v>
      </c>
      <c r="AH39" s="12">
        <v>-136.60830930789027</v>
      </c>
      <c r="AI39" s="12">
        <v>31.477121987890271</v>
      </c>
      <c r="AJ39" s="12">
        <v>-534.04321783209036</v>
      </c>
      <c r="AK39" s="12">
        <v>-62.125594847909724</v>
      </c>
      <c r="AL39" s="12">
        <v>169.39999999999998</v>
      </c>
    </row>
    <row r="40" spans="1:38" ht="12.75" customHeight="1" x14ac:dyDescent="0.2">
      <c r="A40" s="12"/>
      <c r="B40" s="12"/>
      <c r="C40" s="12"/>
      <c r="D40" s="12"/>
      <c r="E40" s="12"/>
      <c r="F40" s="12"/>
      <c r="G40" s="12"/>
      <c r="H40" s="12"/>
      <c r="I40" s="1"/>
      <c r="J40" s="1"/>
      <c r="K40" s="1"/>
      <c r="L40" s="1"/>
      <c r="M40" s="1"/>
      <c r="N40" s="12"/>
      <c r="O40" s="12"/>
      <c r="P40" s="12"/>
      <c r="Q40" s="12"/>
      <c r="R40" s="1"/>
      <c r="S40" s="1"/>
      <c r="T40" s="1"/>
      <c r="U40" s="1"/>
      <c r="V40" s="1"/>
      <c r="W40" s="12"/>
      <c r="X40" s="12"/>
      <c r="Y40" s="12"/>
      <c r="Z40" s="1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</row>
    <row r="41" spans="1:38" ht="12.75" customHeight="1" x14ac:dyDescent="0.2">
      <c r="A41" s="1" t="s">
        <v>93</v>
      </c>
      <c r="B41" s="1">
        <v>0</v>
      </c>
      <c r="C41" s="1">
        <v>0</v>
      </c>
      <c r="D41" s="1">
        <v>0</v>
      </c>
      <c r="E41" s="1">
        <v>-17.399999999999999</v>
      </c>
      <c r="F41" s="1">
        <v>0</v>
      </c>
      <c r="G41" s="1">
        <v>-2.2000000000000002</v>
      </c>
      <c r="H41" s="1">
        <v>0</v>
      </c>
      <c r="I41" s="1">
        <v>0</v>
      </c>
      <c r="J41" s="1">
        <v>0</v>
      </c>
      <c r="K41" s="1">
        <v>-2.2000000000000002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I41" s="1">
        <v>0</v>
      </c>
      <c r="AJ41" s="1">
        <v>0</v>
      </c>
      <c r="AK41" s="1">
        <v>0</v>
      </c>
      <c r="AL41" s="1">
        <v>0</v>
      </c>
    </row>
    <row r="42" spans="1:38" ht="12.75" customHeight="1" x14ac:dyDescent="0.2">
      <c r="A42" s="1" t="s">
        <v>159</v>
      </c>
      <c r="B42" s="1">
        <v>42.9</v>
      </c>
      <c r="C42" s="1">
        <v>80.400000000000006</v>
      </c>
      <c r="D42" s="1">
        <v>69.5</v>
      </c>
      <c r="E42" s="1">
        <v>45.5</v>
      </c>
      <c r="F42" s="1">
        <v>40.9</v>
      </c>
      <c r="G42" s="1">
        <v>52.8</v>
      </c>
      <c r="H42" s="1">
        <v>38.4</v>
      </c>
      <c r="I42" s="1">
        <v>50.999999999999993</v>
      </c>
      <c r="J42" s="1">
        <v>35.9</v>
      </c>
      <c r="K42" s="1">
        <v>47.699999999999996</v>
      </c>
      <c r="L42" s="1">
        <v>33.800000000000011</v>
      </c>
      <c r="M42" s="1">
        <v>45.199999999999989</v>
      </c>
      <c r="N42" s="1">
        <v>16.7</v>
      </c>
      <c r="O42" s="1">
        <v>24.8</v>
      </c>
      <c r="P42" s="1">
        <v>14.2</v>
      </c>
      <c r="Q42" s="1">
        <v>14.399999999999991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I42" s="1">
        <v>0</v>
      </c>
      <c r="AJ42" s="1">
        <v>0</v>
      </c>
      <c r="AK42" s="1">
        <v>0</v>
      </c>
      <c r="AL42" s="1">
        <v>0</v>
      </c>
    </row>
    <row r="43" spans="1:38" ht="12.75" customHeight="1" x14ac:dyDescent="0.2">
      <c r="A43" s="12" t="s">
        <v>152</v>
      </c>
      <c r="B43" s="12">
        <v>17.399999999999999</v>
      </c>
      <c r="C43" s="12">
        <v>20.999999999999972</v>
      </c>
      <c r="D43" s="12">
        <v>36.199999999999989</v>
      </c>
      <c r="E43" s="12">
        <v>-52.1</v>
      </c>
      <c r="F43" s="12">
        <v>-12</v>
      </c>
      <c r="G43" s="12">
        <v>126.00000000000004</v>
      </c>
      <c r="H43" s="12">
        <v>229.2</v>
      </c>
      <c r="I43" s="12">
        <v>57.399999999999991</v>
      </c>
      <c r="J43" s="12">
        <v>-10.299999999999962</v>
      </c>
      <c r="K43" s="12">
        <v>120.79999999999993</v>
      </c>
      <c r="L43" s="12">
        <v>208.9000000000002</v>
      </c>
      <c r="M43" s="12">
        <v>41.699999999999818</v>
      </c>
      <c r="N43" s="12">
        <v>53.2</v>
      </c>
      <c r="O43" s="12">
        <v>93.9</v>
      </c>
      <c r="P43" s="12">
        <v>205.3</v>
      </c>
      <c r="Q43" s="12">
        <v>5.7000000000000028</v>
      </c>
      <c r="R43" s="12">
        <v>148.69999999999999</v>
      </c>
      <c r="S43" s="12">
        <v>-97.699999999999989</v>
      </c>
      <c r="T43" s="12">
        <v>4.0999999999999943</v>
      </c>
      <c r="U43" s="12">
        <v>31.10000000000008</v>
      </c>
      <c r="V43" s="12">
        <v>-135</v>
      </c>
      <c r="W43" s="12">
        <v>21.8</v>
      </c>
      <c r="X43" s="12">
        <v>175.7</v>
      </c>
      <c r="Y43" s="12">
        <v>121.9</v>
      </c>
      <c r="Z43" s="12">
        <v>22.6</v>
      </c>
      <c r="AA43" s="12">
        <v>136.80000000000001</v>
      </c>
      <c r="AB43" s="12">
        <v>295.50000000000017</v>
      </c>
      <c r="AC43" s="12">
        <v>242.79999999999967</v>
      </c>
      <c r="AD43" s="12">
        <v>131.09999999999997</v>
      </c>
      <c r="AE43" s="12">
        <v>208.2</v>
      </c>
      <c r="AF43" s="12">
        <v>425.90000000000015</v>
      </c>
      <c r="AG43" s="12">
        <v>-4.3999999999997499</v>
      </c>
      <c r="AH43" s="12">
        <v>18.199999999999989</v>
      </c>
      <c r="AI43" s="12">
        <v>96.420000000000073</v>
      </c>
      <c r="AJ43" s="12">
        <v>295.77999999999992</v>
      </c>
      <c r="AK43" s="12">
        <v>28.399999999999977</v>
      </c>
      <c r="AL43" s="12">
        <v>49.400000000000006</v>
      </c>
    </row>
    <row r="44" spans="1:38" ht="12.75" customHeight="1" x14ac:dyDescent="0.2">
      <c r="A44" s="12"/>
      <c r="B44" s="12"/>
      <c r="C44" s="12"/>
      <c r="D44" s="12"/>
      <c r="E44" s="12"/>
      <c r="F44" s="12"/>
      <c r="G44" s="12"/>
      <c r="H44" s="12"/>
      <c r="I44" s="1"/>
      <c r="J44" s="1"/>
      <c r="K44" s="1"/>
      <c r="L44" s="1"/>
      <c r="M44" s="1"/>
      <c r="N44" s="12"/>
      <c r="O44" s="12"/>
      <c r="P44" s="12"/>
      <c r="Q44" s="12"/>
      <c r="R44" s="1"/>
      <c r="S44" s="1"/>
      <c r="T44" s="1"/>
      <c r="U44" s="1"/>
      <c r="V44" s="1"/>
      <c r="W44" s="12"/>
      <c r="X44" s="12"/>
      <c r="Y44" s="12"/>
      <c r="Z44" s="1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</row>
    <row r="45" spans="1:38" ht="12.75" customHeight="1" x14ac:dyDescent="0.2">
      <c r="A45" s="1" t="s">
        <v>94</v>
      </c>
      <c r="B45" s="1">
        <v>0</v>
      </c>
      <c r="C45" s="1">
        <v>-75.900000000000006</v>
      </c>
      <c r="D45" s="1">
        <v>0</v>
      </c>
      <c r="E45" s="1">
        <v>0</v>
      </c>
      <c r="F45" s="1">
        <v>0</v>
      </c>
      <c r="G45" s="1">
        <v>-100.6</v>
      </c>
      <c r="H45" s="1">
        <v>0</v>
      </c>
      <c r="I45" s="1">
        <v>-0.10000000000000853</v>
      </c>
      <c r="J45" s="1">
        <v>0</v>
      </c>
      <c r="K45" s="1">
        <v>-100.6</v>
      </c>
      <c r="L45" s="1">
        <v>0</v>
      </c>
      <c r="M45" s="1">
        <v>-0.10000000000000853</v>
      </c>
      <c r="N45" s="1">
        <v>0</v>
      </c>
      <c r="O45" s="1">
        <v>-104</v>
      </c>
      <c r="P45" s="1">
        <v>0</v>
      </c>
      <c r="Q45" s="1">
        <v>0</v>
      </c>
      <c r="R45" s="1">
        <v>0</v>
      </c>
      <c r="S45" s="1">
        <v>-228.3</v>
      </c>
      <c r="T45" s="1">
        <v>0</v>
      </c>
      <c r="U45" s="1">
        <v>0</v>
      </c>
      <c r="V45" s="1">
        <v>0</v>
      </c>
      <c r="W45" s="1">
        <v>-130.9</v>
      </c>
      <c r="X45" s="1">
        <v>0</v>
      </c>
      <c r="Y45" s="1">
        <v>-2.5</v>
      </c>
      <c r="Z45" s="1">
        <v>-1.3</v>
      </c>
      <c r="AA45" s="1">
        <v>-1.4999999999999998</v>
      </c>
      <c r="AB45" s="1">
        <v>-25.4</v>
      </c>
      <c r="AC45" s="1">
        <v>0</v>
      </c>
      <c r="AD45" s="1">
        <v>-9.8000000000000007</v>
      </c>
      <c r="AE45" s="1">
        <v>-100.6</v>
      </c>
      <c r="AF45" s="1">
        <v>0</v>
      </c>
      <c r="AG45" s="1">
        <v>0</v>
      </c>
      <c r="AH45" s="1">
        <v>-7</v>
      </c>
      <c r="AI45" s="1">
        <v>-399.6</v>
      </c>
      <c r="AJ45" s="1">
        <v>0</v>
      </c>
      <c r="AK45" s="1">
        <v>0</v>
      </c>
      <c r="AL45" s="1">
        <v>0</v>
      </c>
    </row>
    <row r="46" spans="1:38" ht="12.75" customHeight="1" x14ac:dyDescent="0.2">
      <c r="A46" s="1" t="s">
        <v>95</v>
      </c>
      <c r="B46" s="1">
        <v>-114.1</v>
      </c>
      <c r="C46" s="1">
        <v>-40.299999999999997</v>
      </c>
      <c r="D46" s="1">
        <v>-54.3</v>
      </c>
      <c r="E46" s="1">
        <v>-11</v>
      </c>
      <c r="F46" s="1">
        <v>198.7</v>
      </c>
      <c r="G46" s="1">
        <v>11.4</v>
      </c>
      <c r="H46" s="1">
        <v>0</v>
      </c>
      <c r="I46" s="1">
        <v>-240</v>
      </c>
      <c r="J46" s="1">
        <v>198.7</v>
      </c>
      <c r="K46" s="1">
        <v>11.400000000000006</v>
      </c>
      <c r="L46" s="1">
        <v>-35.099999999999994</v>
      </c>
      <c r="M46" s="1">
        <v>-204.9</v>
      </c>
      <c r="N46" s="1">
        <v>15.2</v>
      </c>
      <c r="O46" s="1">
        <v>-9.6</v>
      </c>
      <c r="P46" s="1">
        <v>-79.099999999999994</v>
      </c>
      <c r="Q46" s="1">
        <v>-238.2</v>
      </c>
      <c r="R46" s="1">
        <v>88.5</v>
      </c>
      <c r="S46" s="1">
        <v>-66.599999999999994</v>
      </c>
      <c r="T46" s="1">
        <v>-9.9</v>
      </c>
      <c r="U46" s="1">
        <v>-19.899999999999999</v>
      </c>
      <c r="V46" s="1">
        <v>185.1</v>
      </c>
      <c r="W46" s="1">
        <v>-1.4</v>
      </c>
      <c r="X46" s="1">
        <v>-37.200000000000003</v>
      </c>
      <c r="Y46" s="1">
        <v>-4.5</v>
      </c>
      <c r="Z46" s="1">
        <v>194.4</v>
      </c>
      <c r="AA46" s="1">
        <v>-22.8</v>
      </c>
      <c r="AB46" s="1">
        <v>3</v>
      </c>
      <c r="AC46" s="1">
        <v>2.5</v>
      </c>
      <c r="AD46" s="1">
        <v>-1.6000000000000005</v>
      </c>
      <c r="AE46" s="1">
        <v>-6.7</v>
      </c>
      <c r="AF46" s="1">
        <v>-5.1999999999999984</v>
      </c>
      <c r="AG46" s="1">
        <v>1.4000000000000012</v>
      </c>
      <c r="AH46" s="1">
        <v>-303</v>
      </c>
      <c r="AI46" s="1">
        <v>292.8</v>
      </c>
      <c r="AJ46" s="1">
        <v>-8.1000000000000227</v>
      </c>
      <c r="AK46" s="1">
        <v>2.6000000000000227</v>
      </c>
      <c r="AL46" s="1">
        <v>91.2</v>
      </c>
    </row>
    <row r="47" spans="1:38" ht="12.75" customHeight="1" x14ac:dyDescent="0.2">
      <c r="A47" s="1" t="s">
        <v>96</v>
      </c>
      <c r="B47" s="1">
        <v>0</v>
      </c>
      <c r="C47" s="1">
        <v>361.9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87.6</v>
      </c>
      <c r="O47" s="1">
        <v>0</v>
      </c>
      <c r="P47" s="1">
        <v>0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I47" s="1">
        <v>0</v>
      </c>
      <c r="AJ47" s="1">
        <v>0</v>
      </c>
      <c r="AK47" s="1">
        <v>0</v>
      </c>
      <c r="AL47" s="1">
        <v>0</v>
      </c>
    </row>
    <row r="48" spans="1:38" ht="12.75" customHeight="1" x14ac:dyDescent="0.2">
      <c r="A48" s="1" t="s">
        <v>148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>
        <v>0</v>
      </c>
      <c r="S48" s="1">
        <v>0</v>
      </c>
      <c r="T48" s="1">
        <v>0</v>
      </c>
      <c r="U48" s="1">
        <v>0</v>
      </c>
      <c r="V48" s="1">
        <v>-8.3000000000000007</v>
      </c>
      <c r="W48" s="1">
        <v>-8.1999999999999993</v>
      </c>
      <c r="X48" s="1">
        <v>-8.6</v>
      </c>
      <c r="Y48" s="1">
        <v>25.1</v>
      </c>
      <c r="Z48" s="1">
        <v>-8.3000000000000007</v>
      </c>
      <c r="AA48" s="1">
        <v>-8</v>
      </c>
      <c r="AB48" s="1">
        <v>-7.7999999999999972</v>
      </c>
      <c r="AC48" s="1">
        <v>-7.7000000000000028</v>
      </c>
      <c r="AD48" s="1">
        <v>-7.6</v>
      </c>
      <c r="AE48" s="1">
        <v>-8.3000000000000007</v>
      </c>
      <c r="AF48" s="1">
        <v>-7.6999999999999993</v>
      </c>
      <c r="AG48" s="1">
        <v>-7.7999999999999989</v>
      </c>
      <c r="AH48" s="1">
        <v>-7.6</v>
      </c>
      <c r="AI48" s="1">
        <v>-8.7000000000000011</v>
      </c>
      <c r="AJ48" s="1">
        <v>-9.0000000000000018</v>
      </c>
      <c r="AK48" s="1">
        <v>-10.899999999999997</v>
      </c>
      <c r="AL48" s="1">
        <v>-9.1000000000000014</v>
      </c>
    </row>
    <row r="49" spans="1:38" ht="12.75" customHeight="1" x14ac:dyDescent="0.2">
      <c r="A49" s="1" t="s">
        <v>97</v>
      </c>
      <c r="B49" s="1">
        <v>0</v>
      </c>
      <c r="C49" s="1">
        <v>0</v>
      </c>
      <c r="D49" s="1">
        <v>0</v>
      </c>
      <c r="E49" s="1">
        <v>-8.4</v>
      </c>
      <c r="F49" s="1">
        <v>0</v>
      </c>
      <c r="G49" s="1">
        <v>0</v>
      </c>
      <c r="H49" s="1">
        <v>-35.1</v>
      </c>
      <c r="I49" s="1">
        <v>29.900000000000002</v>
      </c>
      <c r="J49" s="1">
        <v>0</v>
      </c>
      <c r="K49" s="1">
        <v>0</v>
      </c>
      <c r="L49" s="1">
        <v>0</v>
      </c>
      <c r="M49" s="1">
        <v>-5.2</v>
      </c>
      <c r="N49" s="1">
        <v>0</v>
      </c>
      <c r="O49" s="1">
        <v>0</v>
      </c>
      <c r="P49" s="1">
        <v>0</v>
      </c>
      <c r="Q49" s="1">
        <v>-5</v>
      </c>
      <c r="R49" s="1">
        <v>0</v>
      </c>
      <c r="S49" s="1">
        <v>0</v>
      </c>
      <c r="T49" s="1">
        <v>0</v>
      </c>
      <c r="U49" s="1">
        <v>-4.3</v>
      </c>
      <c r="V49" s="1">
        <v>0</v>
      </c>
      <c r="W49" s="1">
        <v>0</v>
      </c>
      <c r="X49" s="1">
        <v>0</v>
      </c>
      <c r="Y49" s="1">
        <v>-34.799999999999997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0</v>
      </c>
      <c r="AH49" s="1">
        <v>0</v>
      </c>
      <c r="AI49" s="1">
        <v>0</v>
      </c>
      <c r="AJ49" s="1">
        <v>0</v>
      </c>
      <c r="AK49" s="1">
        <v>0</v>
      </c>
      <c r="AL49" s="1">
        <v>0</v>
      </c>
    </row>
    <row r="50" spans="1:38" ht="12.75" customHeight="1" x14ac:dyDescent="0.2">
      <c r="A50" s="12" t="s">
        <v>123</v>
      </c>
      <c r="B50" s="12">
        <v>-114.1</v>
      </c>
      <c r="C50" s="12">
        <v>245.7</v>
      </c>
      <c r="D50" s="12">
        <v>-54.3</v>
      </c>
      <c r="E50" s="12">
        <v>-19.399999999999999</v>
      </c>
      <c r="F50" s="12">
        <v>198.7</v>
      </c>
      <c r="G50" s="12">
        <v>-89.199999999999989</v>
      </c>
      <c r="H50" s="12">
        <v>-35.1</v>
      </c>
      <c r="I50" s="12">
        <v>-210.20000000000002</v>
      </c>
      <c r="J50" s="12">
        <v>198.7</v>
      </c>
      <c r="K50" s="12">
        <v>-89.199999999999989</v>
      </c>
      <c r="L50" s="12">
        <v>-35.099999999999994</v>
      </c>
      <c r="M50" s="12">
        <v>-210.2</v>
      </c>
      <c r="N50" s="12">
        <v>102.8</v>
      </c>
      <c r="O50" s="12">
        <v>-113.6</v>
      </c>
      <c r="P50" s="12">
        <v>-79.099999999999994</v>
      </c>
      <c r="Q50" s="12">
        <v>-243.20000000000005</v>
      </c>
      <c r="R50" s="12">
        <v>88.5</v>
      </c>
      <c r="S50" s="12">
        <v>-294.89999999999998</v>
      </c>
      <c r="T50" s="12">
        <v>-9.9</v>
      </c>
      <c r="U50" s="12">
        <v>-24.199999999999989</v>
      </c>
      <c r="V50" s="12">
        <v>176.8</v>
      </c>
      <c r="W50" s="12">
        <v>-140.5</v>
      </c>
      <c r="X50" s="12">
        <v>-45.8</v>
      </c>
      <c r="Y50" s="12">
        <v>-16.7</v>
      </c>
      <c r="Z50" s="12">
        <v>184.8</v>
      </c>
      <c r="AA50" s="12">
        <v>-32.299999999999997</v>
      </c>
      <c r="AB50" s="12">
        <v>-30.200000000000017</v>
      </c>
      <c r="AC50" s="12">
        <v>-5.1999999999999744</v>
      </c>
      <c r="AD50" s="12">
        <v>-19</v>
      </c>
      <c r="AE50" s="12">
        <v>-115.6</v>
      </c>
      <c r="AF50" s="12">
        <v>-12.899999999999977</v>
      </c>
      <c r="AG50" s="12">
        <v>-6.4000000000000057</v>
      </c>
      <c r="AH50" s="12">
        <v>-317.59999999999997</v>
      </c>
      <c r="AI50" s="12">
        <v>-115.5</v>
      </c>
      <c r="AJ50" s="12">
        <v>-17.10000000000008</v>
      </c>
      <c r="AK50" s="12">
        <v>-8.2999999999998977</v>
      </c>
      <c r="AL50" s="12">
        <v>82.100000000000009</v>
      </c>
    </row>
    <row r="51" spans="1:38" ht="12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2.75" customHeight="1" x14ac:dyDescent="0.2">
      <c r="A52" s="1" t="s">
        <v>98</v>
      </c>
      <c r="B52" s="1">
        <v>5.6</v>
      </c>
      <c r="C52" s="1">
        <v>-2.4</v>
      </c>
      <c r="D52" s="1">
        <v>-4.0999999999999996</v>
      </c>
      <c r="E52" s="1">
        <v>1.7999999999999998</v>
      </c>
      <c r="F52" s="1">
        <v>-0.2</v>
      </c>
      <c r="G52" s="1">
        <v>2.5</v>
      </c>
      <c r="H52" s="1">
        <v>-1.2</v>
      </c>
      <c r="I52" s="1">
        <v>0.99999999999999978</v>
      </c>
      <c r="J52" s="1">
        <v>-0.2</v>
      </c>
      <c r="K52" s="1">
        <v>2.5</v>
      </c>
      <c r="L52" s="1">
        <v>-1.2</v>
      </c>
      <c r="M52" s="1">
        <v>1</v>
      </c>
      <c r="N52" s="1">
        <v>3.5</v>
      </c>
      <c r="O52" s="1">
        <v>-3.3</v>
      </c>
      <c r="P52" s="1">
        <v>-0.9</v>
      </c>
      <c r="Q52" s="1">
        <v>-3.1</v>
      </c>
      <c r="R52" s="1">
        <v>-7.4</v>
      </c>
      <c r="S52" s="1">
        <v>1.3</v>
      </c>
      <c r="T52" s="1">
        <v>-0.6</v>
      </c>
      <c r="U52" s="1">
        <v>1.2000000000000002</v>
      </c>
      <c r="V52" s="1">
        <v>0.7</v>
      </c>
      <c r="W52" s="1">
        <v>-0.6</v>
      </c>
      <c r="X52" s="1">
        <v>4.9000000000000004</v>
      </c>
      <c r="Y52" s="1">
        <v>-5.6</v>
      </c>
      <c r="Z52" s="1">
        <v>-1.2</v>
      </c>
      <c r="AA52" s="1">
        <v>-5.6</v>
      </c>
      <c r="AB52" s="1">
        <v>-3.9999999999999991</v>
      </c>
      <c r="AC52" s="1">
        <v>-6.7000000000000011</v>
      </c>
      <c r="AD52" s="1">
        <v>18.5</v>
      </c>
      <c r="AE52" s="1">
        <v>-4</v>
      </c>
      <c r="AF52" s="1">
        <v>6.3999999999999986</v>
      </c>
      <c r="AG52" s="1">
        <v>8.8999999999999986</v>
      </c>
      <c r="AH52" s="1">
        <v>7.2</v>
      </c>
      <c r="AI52" s="1">
        <v>7.1999999999999984</v>
      </c>
      <c r="AJ52" s="1">
        <v>9.5</v>
      </c>
      <c r="AK52" s="1">
        <v>-21.4</v>
      </c>
      <c r="AL52" s="1">
        <v>-11.9</v>
      </c>
    </row>
    <row r="53" spans="1:38" ht="12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2.75" customHeight="1" x14ac:dyDescent="0.2">
      <c r="A54" s="12" t="s">
        <v>99</v>
      </c>
      <c r="B54" s="12">
        <v>-74.5</v>
      </c>
      <c r="C54" s="12">
        <v>159.69999999999996</v>
      </c>
      <c r="D54" s="12">
        <v>-152.6</v>
      </c>
      <c r="E54" s="12">
        <v>52</v>
      </c>
      <c r="F54" s="12">
        <v>122</v>
      </c>
      <c r="G54" s="12">
        <v>-104.69999999999993</v>
      </c>
      <c r="H54" s="12">
        <v>83.8</v>
      </c>
      <c r="I54" s="12">
        <v>-128.10000000000008</v>
      </c>
      <c r="J54" s="12">
        <v>122</v>
      </c>
      <c r="K54" s="12">
        <v>-104.7</v>
      </c>
      <c r="L54" s="12">
        <v>83.8</v>
      </c>
      <c r="M54" s="12">
        <v>-128.1</v>
      </c>
      <c r="N54" s="12">
        <v>152.1</v>
      </c>
      <c r="O54" s="12">
        <v>-197.2</v>
      </c>
      <c r="P54" s="12">
        <v>159.19999999999999</v>
      </c>
      <c r="Q54" s="12">
        <v>-110.69999999999999</v>
      </c>
      <c r="R54" s="12">
        <v>10.3</v>
      </c>
      <c r="S54" s="12">
        <v>-107.1</v>
      </c>
      <c r="T54" s="12">
        <v>-26.4</v>
      </c>
      <c r="U54" s="12">
        <v>177.4</v>
      </c>
      <c r="V54" s="12">
        <v>62.4</v>
      </c>
      <c r="W54" s="12">
        <v>-120.5</v>
      </c>
      <c r="X54" s="12">
        <v>120.2</v>
      </c>
      <c r="Y54" s="12">
        <v>32.6</v>
      </c>
      <c r="Z54" s="12">
        <v>204.6</v>
      </c>
      <c r="AA54" s="12">
        <v>-28</v>
      </c>
      <c r="AB54" s="12">
        <v>-66.8</v>
      </c>
      <c r="AC54" s="12">
        <v>80.399999999999991</v>
      </c>
      <c r="AD54" s="12">
        <v>220</v>
      </c>
      <c r="AE54" s="12">
        <v>225.6</v>
      </c>
      <c r="AF54" s="12">
        <v>-6.5999999999999943</v>
      </c>
      <c r="AG54" s="12">
        <v>-138.39999999999998</v>
      </c>
      <c r="AH54" s="12">
        <v>-154</v>
      </c>
      <c r="AI54" s="12">
        <v>86.3</v>
      </c>
      <c r="AJ54" s="12">
        <v>-85.57440515209025</v>
      </c>
      <c r="AK54" s="12">
        <v>121.40000000000009</v>
      </c>
      <c r="AL54" s="12">
        <v>429.70000000000005</v>
      </c>
    </row>
    <row r="55" spans="1:38" ht="12.75" customHeight="1" x14ac:dyDescent="0.2">
      <c r="A55" s="1" t="s">
        <v>100</v>
      </c>
      <c r="B55" s="1">
        <v>325.89999999999998</v>
      </c>
      <c r="C55" s="1">
        <v>251.4</v>
      </c>
      <c r="D55" s="1">
        <v>411.1</v>
      </c>
      <c r="E55" s="1">
        <v>258.5</v>
      </c>
      <c r="F55" s="1">
        <v>310.5</v>
      </c>
      <c r="G55" s="1">
        <v>432.5</v>
      </c>
      <c r="H55" s="1">
        <v>327.8</v>
      </c>
      <c r="I55" s="1">
        <v>411.6</v>
      </c>
      <c r="J55" s="1">
        <v>310.5</v>
      </c>
      <c r="K55" s="1">
        <v>432.5</v>
      </c>
      <c r="L55" s="1">
        <v>327.8</v>
      </c>
      <c r="M55" s="1">
        <v>411.6</v>
      </c>
      <c r="N55" s="1">
        <v>283.5</v>
      </c>
      <c r="O55" s="1">
        <v>435.6</v>
      </c>
      <c r="P55" s="1">
        <v>238.4</v>
      </c>
      <c r="Q55" s="1">
        <v>397.6</v>
      </c>
      <c r="R55" s="1">
        <v>286.89999999999998</v>
      </c>
      <c r="S55" s="1">
        <v>297.2</v>
      </c>
      <c r="T55" s="1">
        <v>190.1</v>
      </c>
      <c r="U55" s="1">
        <v>163.69999999999999</v>
      </c>
      <c r="V55" s="1">
        <v>341.1</v>
      </c>
      <c r="W55" s="1">
        <v>403.5</v>
      </c>
      <c r="X55" s="1">
        <v>283</v>
      </c>
      <c r="Y55" s="1">
        <v>403.2</v>
      </c>
      <c r="Z55" s="1">
        <v>435.8</v>
      </c>
      <c r="AA55" s="1">
        <v>640.4</v>
      </c>
      <c r="AB55" s="1">
        <v>612.4</v>
      </c>
      <c r="AC55" s="1">
        <v>545.6</v>
      </c>
      <c r="AD55" s="1">
        <v>626</v>
      </c>
      <c r="AE55" s="1">
        <v>846</v>
      </c>
      <c r="AF55" s="1">
        <v>1071.5999999999999</v>
      </c>
      <c r="AG55" s="1">
        <v>1065</v>
      </c>
      <c r="AH55" s="1">
        <v>1065</v>
      </c>
      <c r="AI55" s="1">
        <v>772.6</v>
      </c>
      <c r="AJ55" s="1">
        <v>858.9</v>
      </c>
      <c r="AK55" s="1">
        <v>773.3</v>
      </c>
      <c r="AL55" s="1">
        <v>894.7</v>
      </c>
    </row>
    <row r="56" spans="1:38" ht="12.75" customHeight="1" x14ac:dyDescent="0.2">
      <c r="A56" s="1" t="s">
        <v>101</v>
      </c>
      <c r="B56" s="1">
        <v>251.4</v>
      </c>
      <c r="C56" s="1">
        <v>411.1</v>
      </c>
      <c r="D56" s="1">
        <v>258.5</v>
      </c>
      <c r="E56" s="1">
        <v>310.5</v>
      </c>
      <c r="F56" s="1">
        <v>432.5</v>
      </c>
      <c r="G56" s="1">
        <v>327.8</v>
      </c>
      <c r="H56" s="1">
        <v>411.6</v>
      </c>
      <c r="I56" s="1">
        <v>283.5</v>
      </c>
      <c r="J56" s="1">
        <v>432.5</v>
      </c>
      <c r="K56" s="1">
        <v>327.8</v>
      </c>
      <c r="L56" s="1">
        <v>411.6</v>
      </c>
      <c r="M56" s="1">
        <v>283.5</v>
      </c>
      <c r="N56" s="1">
        <v>435.6</v>
      </c>
      <c r="O56" s="1">
        <v>238.4</v>
      </c>
      <c r="P56" s="1">
        <v>397.6</v>
      </c>
      <c r="Q56" s="1">
        <v>286.89999999999998</v>
      </c>
      <c r="R56" s="1">
        <v>297.2</v>
      </c>
      <c r="S56" s="1">
        <v>190.1</v>
      </c>
      <c r="T56" s="1">
        <v>163.69999999999999</v>
      </c>
      <c r="U56" s="1">
        <v>341.1</v>
      </c>
      <c r="V56" s="1">
        <v>403.5</v>
      </c>
      <c r="W56" s="1">
        <v>283</v>
      </c>
      <c r="X56" s="1">
        <v>403.2</v>
      </c>
      <c r="Y56" s="1">
        <v>435.8</v>
      </c>
      <c r="Z56" s="1">
        <v>640.4</v>
      </c>
      <c r="AA56" s="1">
        <v>612.4</v>
      </c>
      <c r="AB56" s="1">
        <v>545.6</v>
      </c>
      <c r="AC56" s="1">
        <v>626</v>
      </c>
      <c r="AD56" s="1">
        <v>846</v>
      </c>
      <c r="AE56" s="1">
        <v>1071.5999999999999</v>
      </c>
      <c r="AF56" s="1">
        <v>1065</v>
      </c>
      <c r="AG56" s="1">
        <v>926.6</v>
      </c>
      <c r="AH56" s="1">
        <v>772.6</v>
      </c>
      <c r="AI56" s="1">
        <v>858.9</v>
      </c>
      <c r="AJ56" s="1">
        <v>773.3</v>
      </c>
      <c r="AK56" s="1">
        <v>894.7</v>
      </c>
      <c r="AL56" s="1">
        <v>1324.4</v>
      </c>
    </row>
    <row r="57" spans="1:38" x14ac:dyDescent="0.2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</row>
    <row r="58" spans="1:38" ht="12.75" customHeight="1" x14ac:dyDescent="0.2">
      <c r="A58" s="1"/>
      <c r="B58" s="1"/>
      <c r="C58" s="1"/>
      <c r="D58" s="1"/>
      <c r="E58" s="1"/>
      <c r="F58" s="1"/>
      <c r="G58" s="1"/>
      <c r="H58" s="1"/>
      <c r="I58" s="33"/>
      <c r="J58" s="31"/>
      <c r="K58" s="31"/>
      <c r="L58" s="31"/>
      <c r="M58" s="31"/>
      <c r="N58" s="1"/>
      <c r="O58" s="1"/>
      <c r="P58" s="1"/>
      <c r="Q58" s="1"/>
      <c r="R58" s="31"/>
      <c r="S58" s="31"/>
      <c r="T58" s="31"/>
      <c r="U58" s="3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x14ac:dyDescent="0.2">
      <c r="A59" s="24" t="s">
        <v>160</v>
      </c>
    </row>
    <row r="60" spans="1:38" s="11" customFormat="1" ht="11.25" x14ac:dyDescent="0.2"/>
  </sheetData>
  <mergeCells count="2">
    <mergeCell ref="AH3:AK3"/>
    <mergeCell ref="AD3:AG3"/>
  </mergeCells>
  <pageMargins left="0.70866141732283472" right="0.70866141732283472" top="0.78740157480314965" bottom="0.78740157480314965" header="0.31496062992125984" footer="0.31496062992125984"/>
  <pageSetup paperSize="9" scale="65" orientation="landscape" r:id="rId1"/>
  <headerFooter>
    <oddHeader>&amp;C&amp;G</oddHeader>
    <oddFooter>&amp;A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WACKER at a glance</vt:lpstr>
      <vt:lpstr>WACKER at a glance Quarterly</vt:lpstr>
      <vt:lpstr>P&amp;L YTD</vt:lpstr>
      <vt:lpstr>P&amp;L Quarterly</vt:lpstr>
      <vt:lpstr>Balance Sheet YTD</vt:lpstr>
      <vt:lpstr>Segments YTD</vt:lpstr>
      <vt:lpstr>Segments Quarterly</vt:lpstr>
      <vt:lpstr>Cash Flow YTD</vt:lpstr>
      <vt:lpstr>Cash Flow Quarterly</vt:lpstr>
      <vt:lpstr>'Balance Sheet YTD'!Druckbereich</vt:lpstr>
      <vt:lpstr>'Cash Flow Quarterly'!Druckbereich</vt:lpstr>
      <vt:lpstr>'Cash Flow YTD'!Druckbereich</vt:lpstr>
      <vt:lpstr>'P&amp;L Quarterly'!Druckbereich</vt:lpstr>
      <vt:lpstr>'P&amp;L YTD'!Druckbereich</vt:lpstr>
      <vt:lpstr>'Segments Quarterly'!Druckbereich</vt:lpstr>
      <vt:lpstr>'Segments YTD'!Druckbereich</vt:lpstr>
      <vt:lpstr>'WACKER at a glance'!Druckbereich</vt:lpstr>
      <vt:lpstr>'WACKER at a glance Quarterly'!Druckbereich</vt:lpstr>
    </vt:vector>
  </TitlesOfParts>
  <Company>Wacker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Scott.McCollister@wacker.com</dc:creator>
  <cp:lastModifiedBy>McCollister, Scott</cp:lastModifiedBy>
  <cp:lastPrinted>2020-04-28T13:36:56Z</cp:lastPrinted>
  <dcterms:created xsi:type="dcterms:W3CDTF">2016-07-26T07:34:49Z</dcterms:created>
  <dcterms:modified xsi:type="dcterms:W3CDTF">2023-04-24T12:00:37Z</dcterms:modified>
</cp:coreProperties>
</file>